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feitura Riqueza\Projetos\2017\08 Agosto\Pavilhão Industrial D'nona\"/>
    </mc:Choice>
  </mc:AlternateContent>
  <bookViews>
    <workbookView xWindow="240" yWindow="96" windowWidth="20112" windowHeight="7500"/>
  </bookViews>
  <sheets>
    <sheet name="Orçamento" sheetId="1" r:id="rId1"/>
    <sheet name="Curva ABC" sheetId="10" state="hidden" r:id="rId2"/>
    <sheet name="Quantidade" sheetId="8" state="hidden" r:id="rId3"/>
    <sheet name="Composição " sheetId="9" r:id="rId4"/>
    <sheet name="Cronograma" sheetId="2" r:id="rId5"/>
    <sheet name="Medição" sheetId="3" state="hidden" r:id="rId6"/>
    <sheet name="Diário de Obras" sheetId="7" state="hidden" r:id="rId7"/>
  </sheets>
  <definedNames>
    <definedName name="_xlnm.Print_Area" localSheetId="4">Cronograma!$A$1:$N$29</definedName>
    <definedName name="_xlnm.Print_Area" localSheetId="5">Medição!$A$1:$Q$83</definedName>
    <definedName name="_xlnm.Print_Area" localSheetId="0">Orçamento!$A$1:$K$55</definedName>
  </definedNames>
  <calcPr calcId="162913"/>
  <fileRecoveryPr autoRecover="0"/>
</workbook>
</file>

<file path=xl/calcChain.xml><?xml version="1.0" encoding="utf-8"?>
<calcChain xmlns="http://schemas.openxmlformats.org/spreadsheetml/2006/main">
  <c r="C5" i="2" l="1"/>
  <c r="C3" i="2"/>
  <c r="H28" i="1" l="1"/>
  <c r="I28" i="1" s="1"/>
  <c r="J16" i="2" l="1"/>
  <c r="B20" i="2"/>
  <c r="C14" i="2"/>
  <c r="C13" i="2"/>
  <c r="C12" i="2"/>
  <c r="C11" i="2"/>
  <c r="C10" i="2"/>
  <c r="C9" i="2"/>
  <c r="B12" i="10" l="1"/>
  <c r="B13" i="10"/>
  <c r="B19" i="10"/>
  <c r="B11" i="10"/>
  <c r="B14" i="10"/>
  <c r="B7" i="10"/>
  <c r="B5" i="10"/>
  <c r="B8" i="10"/>
  <c r="B15" i="10"/>
  <c r="B2" i="10"/>
  <c r="B3" i="10"/>
  <c r="B4" i="10"/>
  <c r="B9" i="10"/>
  <c r="B17" i="10"/>
  <c r="B18" i="10"/>
  <c r="B16" i="10"/>
  <c r="A12" i="10"/>
  <c r="A13" i="10"/>
  <c r="A19" i="10"/>
  <c r="A11" i="10"/>
  <c r="A14" i="10"/>
  <c r="A7" i="10"/>
  <c r="A5" i="10"/>
  <c r="A8" i="10"/>
  <c r="A15" i="10"/>
  <c r="A6" i="10"/>
  <c r="A10" i="10"/>
  <c r="A2" i="10"/>
  <c r="A3" i="10"/>
  <c r="A4" i="10"/>
  <c r="A9" i="10"/>
  <c r="A17" i="10"/>
  <c r="A18" i="10"/>
  <c r="A16" i="10"/>
  <c r="C1" i="10"/>
  <c r="B1" i="10"/>
  <c r="A1" i="10"/>
  <c r="D60" i="8" l="1"/>
  <c r="D61" i="8" s="1"/>
  <c r="D54" i="8"/>
  <c r="D55" i="8"/>
  <c r="D56" i="8"/>
  <c r="D57" i="8"/>
  <c r="D58" i="8"/>
  <c r="D59" i="8"/>
  <c r="H36" i="1" l="1"/>
  <c r="H37" i="1"/>
  <c r="C73" i="8"/>
  <c r="F36" i="1" s="1"/>
  <c r="D69" i="8"/>
  <c r="D68" i="8"/>
  <c r="D65" i="8"/>
  <c r="F34" i="1" s="1"/>
  <c r="D53" i="8"/>
  <c r="I37" i="1" l="1"/>
  <c r="C17" i="10" s="1"/>
  <c r="D70" i="8"/>
  <c r="F35" i="1" s="1"/>
  <c r="I36" i="1"/>
  <c r="C9" i="10" s="1"/>
  <c r="F31" i="1"/>
  <c r="D50" i="8"/>
  <c r="F27" i="1" s="1"/>
  <c r="E47" i="8"/>
  <c r="F26" i="1" s="1"/>
  <c r="E27" i="1"/>
  <c r="B10" i="10" s="1"/>
  <c r="E26" i="1"/>
  <c r="B6" i="10" s="1"/>
  <c r="D42" i="8"/>
  <c r="D43" i="8"/>
  <c r="D40" i="8"/>
  <c r="D41" i="8"/>
  <c r="D39" i="8"/>
  <c r="D38" i="8"/>
  <c r="F23" i="9"/>
  <c r="F22" i="9"/>
  <c r="D44" i="8" l="1"/>
  <c r="F23" i="1" s="1"/>
  <c r="F20" i="9"/>
  <c r="F21" i="9"/>
  <c r="F15" i="9"/>
  <c r="F14" i="9"/>
  <c r="F9" i="9"/>
  <c r="F8" i="9"/>
  <c r="F7" i="9"/>
  <c r="F6" i="9"/>
  <c r="F5" i="9"/>
  <c r="F4" i="9"/>
  <c r="F16" i="9" l="1"/>
  <c r="F24" i="9"/>
  <c r="F10" i="9"/>
  <c r="D32" i="8"/>
  <c r="D33" i="8"/>
  <c r="D34" i="8"/>
  <c r="D31" i="8"/>
  <c r="D35" i="8" l="1"/>
  <c r="F17" i="1" s="1"/>
  <c r="E28" i="8"/>
  <c r="F20" i="1" s="1"/>
  <c r="E24" i="8"/>
  <c r="E23" i="8"/>
  <c r="E20" i="8"/>
  <c r="E14" i="8"/>
  <c r="E13" i="8"/>
  <c r="E10" i="8"/>
  <c r="D6" i="8"/>
  <c r="D3" i="8"/>
  <c r="F10" i="1" s="1"/>
  <c r="F11" i="1" l="1"/>
  <c r="F40" i="1"/>
  <c r="E25" i="8"/>
  <c r="F16" i="1" s="1"/>
  <c r="F19" i="1" s="1"/>
  <c r="E15" i="8"/>
  <c r="H26" i="1"/>
  <c r="I26" i="1" s="1"/>
  <c r="H27" i="1"/>
  <c r="I27" i="1" s="1"/>
  <c r="C10" i="10" s="1"/>
  <c r="H16" i="1"/>
  <c r="H20" i="1"/>
  <c r="I20" i="1" s="1"/>
  <c r="C8" i="10" s="1"/>
  <c r="H18" i="1"/>
  <c r="H17" i="1"/>
  <c r="I17" i="1" s="1"/>
  <c r="C14" i="10" s="1"/>
  <c r="C6" i="10" l="1"/>
  <c r="J29" i="1"/>
  <c r="F18" i="1"/>
  <c r="I18" i="1" s="1"/>
  <c r="C7" i="10" s="1"/>
  <c r="E16" i="8"/>
  <c r="F13" i="1" s="1"/>
  <c r="F12" i="1"/>
  <c r="H10" i="1"/>
  <c r="H40" i="1" l="1"/>
  <c r="I40" i="1" s="1"/>
  <c r="C18" i="10" s="1"/>
  <c r="H35" i="1"/>
  <c r="I35" i="1" s="1"/>
  <c r="C4" i="10" s="1"/>
  <c r="H34" i="1"/>
  <c r="I34" i="1" s="1"/>
  <c r="C3" i="10" s="1"/>
  <c r="H31" i="1"/>
  <c r="I31" i="1" s="1"/>
  <c r="C2" i="10" s="1"/>
  <c r="H23" i="1"/>
  <c r="I23" i="1" s="1"/>
  <c r="C15" i="10" s="1"/>
  <c r="I16" i="1"/>
  <c r="C11" i="10" s="1"/>
  <c r="H19" i="1"/>
  <c r="I19" i="1" s="1"/>
  <c r="C5" i="10" s="1"/>
  <c r="H13" i="1"/>
  <c r="I13" i="1" s="1"/>
  <c r="C19" i="10" s="1"/>
  <c r="H12" i="1"/>
  <c r="I12" i="1" s="1"/>
  <c r="C13" i="10" s="1"/>
  <c r="H11" i="1"/>
  <c r="I11" i="1" s="1"/>
  <c r="C12" i="10" s="1"/>
  <c r="I10" i="1"/>
  <c r="C16" i="10" s="1"/>
  <c r="C21" i="10" l="1"/>
  <c r="D3" i="10" s="1"/>
  <c r="J38" i="1"/>
  <c r="D13" i="2" s="1"/>
  <c r="H13" i="2" s="1"/>
  <c r="D11" i="2"/>
  <c r="H11" i="2" s="1"/>
  <c r="J32" i="1"/>
  <c r="D12" i="2" s="1"/>
  <c r="L12" i="2" s="1"/>
  <c r="J14" i="1"/>
  <c r="D8" i="2" s="1"/>
  <c r="J24" i="1"/>
  <c r="D10" i="2" s="1"/>
  <c r="F10" i="2" s="1"/>
  <c r="J21" i="1"/>
  <c r="D9" i="2" s="1"/>
  <c r="F9" i="2" s="1"/>
  <c r="M67" i="3"/>
  <c r="J67" i="3"/>
  <c r="G67" i="3"/>
  <c r="M66" i="3"/>
  <c r="J66" i="3"/>
  <c r="G66" i="3"/>
  <c r="M65" i="3"/>
  <c r="O65" i="3" s="1"/>
  <c r="J65" i="3"/>
  <c r="G65" i="3"/>
  <c r="M64" i="3"/>
  <c r="O64" i="3" s="1"/>
  <c r="J64" i="3"/>
  <c r="G64" i="3"/>
  <c r="M63" i="3"/>
  <c r="J63" i="3"/>
  <c r="G63" i="3"/>
  <c r="M62" i="3"/>
  <c r="J62" i="3"/>
  <c r="G62" i="3"/>
  <c r="M61" i="3"/>
  <c r="O61" i="3" s="1"/>
  <c r="J61" i="3"/>
  <c r="G61" i="3"/>
  <c r="M60" i="3"/>
  <c r="O60" i="3" s="1"/>
  <c r="J60" i="3"/>
  <c r="G60" i="3"/>
  <c r="M59" i="3"/>
  <c r="J59" i="3"/>
  <c r="G59" i="3"/>
  <c r="M58" i="3"/>
  <c r="J58" i="3"/>
  <c r="G58" i="3"/>
  <c r="M57" i="3"/>
  <c r="O57" i="3" s="1"/>
  <c r="J57" i="3"/>
  <c r="G57" i="3"/>
  <c r="M56" i="3"/>
  <c r="O56" i="3" s="1"/>
  <c r="J56" i="3"/>
  <c r="G56" i="3"/>
  <c r="M55" i="3"/>
  <c r="J55" i="3"/>
  <c r="G55" i="3"/>
  <c r="M54" i="3"/>
  <c r="J54" i="3"/>
  <c r="G54" i="3"/>
  <c r="M53" i="3"/>
  <c r="O53" i="3" s="1"/>
  <c r="J53" i="3"/>
  <c r="G53" i="3"/>
  <c r="M52" i="3"/>
  <c r="O52" i="3" s="1"/>
  <c r="J52" i="3"/>
  <c r="G52" i="3"/>
  <c r="M51" i="3"/>
  <c r="J51" i="3"/>
  <c r="G51" i="3"/>
  <c r="M50" i="3"/>
  <c r="J50" i="3"/>
  <c r="G50" i="3"/>
  <c r="M49" i="3"/>
  <c r="O49" i="3" s="1"/>
  <c r="J49" i="3"/>
  <c r="G49" i="3"/>
  <c r="M48" i="3"/>
  <c r="O48" i="3" s="1"/>
  <c r="J48" i="3"/>
  <c r="G48" i="3"/>
  <c r="M47" i="3"/>
  <c r="J47" i="3"/>
  <c r="G47" i="3"/>
  <c r="M46" i="3"/>
  <c r="J46" i="3"/>
  <c r="G46" i="3"/>
  <c r="M45" i="3"/>
  <c r="O45" i="3" s="1"/>
  <c r="J45" i="3"/>
  <c r="G45" i="3"/>
  <c r="M44" i="3"/>
  <c r="O44" i="3" s="1"/>
  <c r="J44" i="3"/>
  <c r="G44" i="3"/>
  <c r="M43" i="3"/>
  <c r="J43" i="3"/>
  <c r="G43" i="3"/>
  <c r="M42" i="3"/>
  <c r="J42" i="3"/>
  <c r="G42" i="3"/>
  <c r="M41" i="3"/>
  <c r="O41" i="3" s="1"/>
  <c r="J41" i="3"/>
  <c r="G41" i="3"/>
  <c r="M40" i="3"/>
  <c r="O40" i="3" s="1"/>
  <c r="J40" i="3"/>
  <c r="G40" i="3"/>
  <c r="M39" i="3"/>
  <c r="J39" i="3"/>
  <c r="G39" i="3"/>
  <c r="M38" i="3"/>
  <c r="J38" i="3"/>
  <c r="G38" i="3"/>
  <c r="M37" i="3"/>
  <c r="O37" i="3" s="1"/>
  <c r="J37" i="3"/>
  <c r="G37" i="3"/>
  <c r="M36" i="3"/>
  <c r="O36" i="3" s="1"/>
  <c r="J36" i="3"/>
  <c r="G36" i="3"/>
  <c r="M35" i="3"/>
  <c r="J35" i="3"/>
  <c r="G35" i="3"/>
  <c r="M34" i="3"/>
  <c r="J34" i="3"/>
  <c r="G34" i="3"/>
  <c r="M33" i="3"/>
  <c r="O33" i="3" s="1"/>
  <c r="J33" i="3"/>
  <c r="G33" i="3"/>
  <c r="M32" i="3"/>
  <c r="O32" i="3" s="1"/>
  <c r="J32" i="3"/>
  <c r="G32" i="3"/>
  <c r="M31" i="3"/>
  <c r="J31" i="3"/>
  <c r="G31" i="3"/>
  <c r="M30" i="3"/>
  <c r="J30" i="3"/>
  <c r="G30" i="3"/>
  <c r="M29" i="3"/>
  <c r="O29" i="3" s="1"/>
  <c r="J29" i="3"/>
  <c r="G29" i="3"/>
  <c r="M28" i="3"/>
  <c r="O28" i="3" s="1"/>
  <c r="J28" i="3"/>
  <c r="G28" i="3"/>
  <c r="M27" i="3"/>
  <c r="J27" i="3"/>
  <c r="G27" i="3"/>
  <c r="M26" i="3"/>
  <c r="J26" i="3"/>
  <c r="G26" i="3"/>
  <c r="M25" i="3"/>
  <c r="O25" i="3" s="1"/>
  <c r="J25" i="3"/>
  <c r="G25" i="3"/>
  <c r="M24" i="3"/>
  <c r="O24" i="3" s="1"/>
  <c r="J24" i="3"/>
  <c r="G24" i="3"/>
  <c r="M23" i="3"/>
  <c r="J23" i="3"/>
  <c r="G23" i="3"/>
  <c r="M22" i="3"/>
  <c r="J22" i="3"/>
  <c r="G22" i="3"/>
  <c r="M21" i="3"/>
  <c r="O21" i="3" s="1"/>
  <c r="J21" i="3"/>
  <c r="G21" i="3"/>
  <c r="M20" i="3"/>
  <c r="O20" i="3" s="1"/>
  <c r="J20" i="3"/>
  <c r="G20" i="3"/>
  <c r="M19" i="3"/>
  <c r="J19" i="3"/>
  <c r="G19" i="3"/>
  <c r="M18" i="3"/>
  <c r="J18" i="3"/>
  <c r="G18" i="3"/>
  <c r="M17" i="3"/>
  <c r="O17" i="3" s="1"/>
  <c r="J17" i="3"/>
  <c r="G17" i="3"/>
  <c r="M16" i="3"/>
  <c r="O16" i="3" s="1"/>
  <c r="J16" i="3"/>
  <c r="G16" i="3"/>
  <c r="M15" i="3"/>
  <c r="J15" i="3"/>
  <c r="G15" i="3"/>
  <c r="M14" i="3"/>
  <c r="J14" i="3"/>
  <c r="G14" i="3"/>
  <c r="M13" i="3"/>
  <c r="O13" i="3" s="1"/>
  <c r="J13" i="3"/>
  <c r="G13" i="3"/>
  <c r="M12" i="3"/>
  <c r="O12" i="3" s="1"/>
  <c r="J12" i="3"/>
  <c r="G12" i="3"/>
  <c r="M11" i="3"/>
  <c r="J11" i="3"/>
  <c r="G11" i="3"/>
  <c r="M10" i="3"/>
  <c r="J10" i="3"/>
  <c r="G10" i="3"/>
  <c r="M9" i="3"/>
  <c r="O9" i="3" s="1"/>
  <c r="J9" i="3"/>
  <c r="G9" i="3"/>
  <c r="H16" i="2" l="1"/>
  <c r="F8" i="2"/>
  <c r="D5" i="10"/>
  <c r="D17" i="10"/>
  <c r="D6" i="10"/>
  <c r="D18" i="10"/>
  <c r="D4" i="10"/>
  <c r="D8" i="10"/>
  <c r="D12" i="10"/>
  <c r="D15" i="10"/>
  <c r="D2" i="10"/>
  <c r="D9" i="10"/>
  <c r="D13" i="10"/>
  <c r="D10" i="10"/>
  <c r="D16" i="10"/>
  <c r="D7" i="10"/>
  <c r="D11" i="10"/>
  <c r="D14" i="10"/>
  <c r="D19" i="10"/>
  <c r="G69" i="3"/>
  <c r="O11" i="3"/>
  <c r="O15" i="3"/>
  <c r="O69" i="3" s="1"/>
  <c r="O19" i="3"/>
  <c r="O23" i="3"/>
  <c r="O27" i="3"/>
  <c r="O31" i="3"/>
  <c r="O35" i="3"/>
  <c r="O39" i="3"/>
  <c r="O43" i="3"/>
  <c r="O47" i="3"/>
  <c r="O51" i="3"/>
  <c r="O55" i="3"/>
  <c r="O59" i="3"/>
  <c r="O63" i="3"/>
  <c r="O67" i="3"/>
  <c r="O10" i="3"/>
  <c r="O14" i="3"/>
  <c r="O18" i="3"/>
  <c r="O22" i="3"/>
  <c r="O26" i="3"/>
  <c r="O30" i="3"/>
  <c r="O34" i="3"/>
  <c r="P34" i="3" s="1"/>
  <c r="O38" i="3"/>
  <c r="O42" i="3"/>
  <c r="O46" i="3"/>
  <c r="O50" i="3"/>
  <c r="P50" i="3" s="1"/>
  <c r="O54" i="3"/>
  <c r="O58" i="3"/>
  <c r="O62" i="3"/>
  <c r="O66" i="3"/>
  <c r="P66" i="3" s="1"/>
  <c r="P29" i="3"/>
  <c r="N31" i="3"/>
  <c r="N37" i="3"/>
  <c r="N41" i="3"/>
  <c r="N45" i="3"/>
  <c r="N49" i="3"/>
  <c r="N53" i="3"/>
  <c r="N57" i="3"/>
  <c r="N61" i="3"/>
  <c r="N65" i="3"/>
  <c r="K13" i="3"/>
  <c r="K17" i="3"/>
  <c r="K21" i="3"/>
  <c r="K25" i="3"/>
  <c r="N32" i="3"/>
  <c r="K33" i="3"/>
  <c r="K27" i="3"/>
  <c r="K40" i="3"/>
  <c r="K44" i="3"/>
  <c r="K56" i="3"/>
  <c r="H33" i="3"/>
  <c r="N11" i="3"/>
  <c r="N19" i="3"/>
  <c r="N23" i="3"/>
  <c r="P27" i="3"/>
  <c r="N29" i="3"/>
  <c r="N30" i="3"/>
  <c r="N36" i="3"/>
  <c r="N40" i="3"/>
  <c r="N44" i="3"/>
  <c r="N48" i="3"/>
  <c r="N52" i="3"/>
  <c r="N56" i="3"/>
  <c r="N60" i="3"/>
  <c r="N64" i="3"/>
  <c r="K48" i="3"/>
  <c r="K52" i="3"/>
  <c r="K60" i="3"/>
  <c r="K64" i="3"/>
  <c r="N15" i="3"/>
  <c r="N10" i="3"/>
  <c r="K12" i="3"/>
  <c r="N14" i="3"/>
  <c r="K16" i="3"/>
  <c r="N18" i="3"/>
  <c r="K20" i="3"/>
  <c r="N22" i="3"/>
  <c r="K24" i="3"/>
  <c r="N35" i="3"/>
  <c r="K31" i="3"/>
  <c r="P35" i="3"/>
  <c r="K43" i="3"/>
  <c r="K55" i="3"/>
  <c r="K63" i="3"/>
  <c r="K10" i="3"/>
  <c r="N12" i="3"/>
  <c r="K14" i="3"/>
  <c r="N16" i="3"/>
  <c r="K18" i="3"/>
  <c r="N20" i="3"/>
  <c r="K22" i="3"/>
  <c r="N24" i="3"/>
  <c r="P26" i="3"/>
  <c r="P31" i="3"/>
  <c r="N33" i="3"/>
  <c r="K35" i="3"/>
  <c r="K36" i="3"/>
  <c r="K37" i="3"/>
  <c r="K41" i="3"/>
  <c r="K45" i="3"/>
  <c r="K49" i="3"/>
  <c r="K53" i="3"/>
  <c r="K57" i="3"/>
  <c r="K61" i="3"/>
  <c r="K65" i="3"/>
  <c r="J68" i="3"/>
  <c r="P36" i="3"/>
  <c r="K39" i="3"/>
  <c r="K47" i="3"/>
  <c r="K51" i="3"/>
  <c r="K59" i="3"/>
  <c r="K67" i="3"/>
  <c r="M69" i="3"/>
  <c r="K11" i="3"/>
  <c r="N13" i="3"/>
  <c r="K15" i="3"/>
  <c r="N17" i="3"/>
  <c r="K19" i="3"/>
  <c r="N21" i="3"/>
  <c r="K23" i="3"/>
  <c r="N25" i="3"/>
  <c r="N27" i="3"/>
  <c r="P28" i="3"/>
  <c r="K29" i="3"/>
  <c r="P33" i="3"/>
  <c r="N26" i="3"/>
  <c r="N28" i="3"/>
  <c r="P38" i="3"/>
  <c r="P42" i="3"/>
  <c r="H42" i="3"/>
  <c r="P46" i="3"/>
  <c r="H50" i="3"/>
  <c r="P54" i="3"/>
  <c r="P58" i="3"/>
  <c r="H58" i="3"/>
  <c r="P62" i="3"/>
  <c r="H66" i="3"/>
  <c r="H9" i="3"/>
  <c r="H69" i="3" s="1"/>
  <c r="N9" i="3"/>
  <c r="H10" i="3"/>
  <c r="H11" i="3"/>
  <c r="H12" i="3"/>
  <c r="H14" i="3"/>
  <c r="H15" i="3"/>
  <c r="H16" i="3"/>
  <c r="H18" i="3"/>
  <c r="H19" i="3"/>
  <c r="H20" i="3"/>
  <c r="H22" i="3"/>
  <c r="H23" i="3"/>
  <c r="H24" i="3"/>
  <c r="H26" i="3"/>
  <c r="H28" i="3"/>
  <c r="H30" i="3"/>
  <c r="P30" i="3"/>
  <c r="H32" i="3"/>
  <c r="P32" i="3"/>
  <c r="H35" i="3"/>
  <c r="P37" i="3"/>
  <c r="H37" i="3"/>
  <c r="K38" i="3"/>
  <c r="N39" i="3"/>
  <c r="P41" i="3"/>
  <c r="H41" i="3"/>
  <c r="K42" i="3"/>
  <c r="N43" i="3"/>
  <c r="P45" i="3"/>
  <c r="H45" i="3"/>
  <c r="K46" i="3"/>
  <c r="N47" i="3"/>
  <c r="P49" i="3"/>
  <c r="H49" i="3"/>
  <c r="K50" i="3"/>
  <c r="N51" i="3"/>
  <c r="P53" i="3"/>
  <c r="H53" i="3"/>
  <c r="K54" i="3"/>
  <c r="N55" i="3"/>
  <c r="P57" i="3"/>
  <c r="H57" i="3"/>
  <c r="K58" i="3"/>
  <c r="N59" i="3"/>
  <c r="P61" i="3"/>
  <c r="H61" i="3"/>
  <c r="K62" i="3"/>
  <c r="N63" i="3"/>
  <c r="P65" i="3"/>
  <c r="H65" i="3"/>
  <c r="K66" i="3"/>
  <c r="N67" i="3"/>
  <c r="P10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K26" i="3"/>
  <c r="K28" i="3"/>
  <c r="K30" i="3"/>
  <c r="K32" i="3"/>
  <c r="K34" i="3"/>
  <c r="N38" i="3"/>
  <c r="P40" i="3"/>
  <c r="H40" i="3"/>
  <c r="N42" i="3"/>
  <c r="P44" i="3"/>
  <c r="N46" i="3"/>
  <c r="P48" i="3"/>
  <c r="H48" i="3"/>
  <c r="N50" i="3"/>
  <c r="P52" i="3"/>
  <c r="H52" i="3"/>
  <c r="N54" i="3"/>
  <c r="P56" i="3"/>
  <c r="H56" i="3"/>
  <c r="N58" i="3"/>
  <c r="P60" i="3"/>
  <c r="N62" i="3"/>
  <c r="P64" i="3"/>
  <c r="H64" i="3"/>
  <c r="N66" i="3"/>
  <c r="K9" i="3"/>
  <c r="H27" i="3"/>
  <c r="H29" i="3"/>
  <c r="N34" i="3"/>
  <c r="P39" i="3"/>
  <c r="H39" i="3"/>
  <c r="P43" i="3"/>
  <c r="H43" i="3"/>
  <c r="P47" i="3"/>
  <c r="H47" i="3"/>
  <c r="P51" i="3"/>
  <c r="H51" i="3"/>
  <c r="P55" i="3"/>
  <c r="H55" i="3"/>
  <c r="P59" i="3"/>
  <c r="H59" i="3"/>
  <c r="P63" i="3"/>
  <c r="H63" i="3"/>
  <c r="P67" i="3"/>
  <c r="H67" i="3"/>
  <c r="D21" i="10" l="1"/>
  <c r="E2" i="10"/>
  <c r="E3" i="10" s="1"/>
  <c r="E4" i="10" s="1"/>
  <c r="P69" i="3"/>
  <c r="N69" i="3"/>
  <c r="P15" i="3"/>
  <c r="H31" i="3"/>
  <c r="H60" i="3"/>
  <c r="H44" i="3"/>
  <c r="H36" i="3"/>
  <c r="H25" i="3"/>
  <c r="H21" i="3"/>
  <c r="H17" i="3"/>
  <c r="H13" i="3"/>
  <c r="H62" i="3"/>
  <c r="H54" i="3"/>
  <c r="H46" i="3"/>
  <c r="H38" i="3"/>
  <c r="H34" i="3"/>
  <c r="P9" i="3"/>
  <c r="J41" i="1" l="1"/>
  <c r="D14" i="2" s="1"/>
  <c r="L14" i="2" l="1"/>
  <c r="D17" i="2"/>
  <c r="E14" i="2" s="1"/>
  <c r="C8" i="2"/>
  <c r="L16" i="2" l="1"/>
  <c r="M14" i="2"/>
  <c r="E8" i="2"/>
  <c r="I12" i="2"/>
  <c r="K12" i="2"/>
  <c r="K16" i="2" s="1"/>
  <c r="E13" i="2"/>
  <c r="E11" i="2"/>
  <c r="I13" i="2"/>
  <c r="E10" i="2"/>
  <c r="E9" i="2"/>
  <c r="I11" i="2"/>
  <c r="M12" i="2"/>
  <c r="G13" i="2"/>
  <c r="G8" i="2"/>
  <c r="E12" i="2"/>
  <c r="G10" i="2"/>
  <c r="G9" i="2"/>
  <c r="J43" i="1"/>
  <c r="E17" i="2" l="1"/>
  <c r="M16" i="2"/>
  <c r="I16" i="2"/>
  <c r="G16" i="2"/>
  <c r="G18" i="2" s="1"/>
  <c r="F16" i="2"/>
  <c r="F18" i="2" s="1"/>
  <c r="H18" i="2" s="1"/>
  <c r="J18" i="2" s="1"/>
  <c r="L18" i="2" s="1"/>
  <c r="I18" i="2" l="1"/>
  <c r="K18" i="2" s="1"/>
  <c r="M18" i="2" s="1"/>
  <c r="E5" i="10"/>
  <c r="E6" i="10" s="1"/>
  <c r="E7" i="10" l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</calcChain>
</file>

<file path=xl/sharedStrings.xml><?xml version="1.0" encoding="utf-8"?>
<sst xmlns="http://schemas.openxmlformats.org/spreadsheetml/2006/main" count="381" uniqueCount="248">
  <si>
    <t>ITEM</t>
  </si>
  <si>
    <t>DESCRIÇÃO DOS SERVIÇOS</t>
  </si>
  <si>
    <t>UNID.</t>
  </si>
  <si>
    <t>QUANT.</t>
  </si>
  <si>
    <t>CÓDIGO  SINAPI</t>
  </si>
  <si>
    <t>CUSTO R$ SINAPI</t>
  </si>
  <si>
    <t>SERVIÇOS PRELIMINARES</t>
  </si>
  <si>
    <t>1.1</t>
  </si>
  <si>
    <t>74209/001</t>
  </si>
  <si>
    <t>m²</t>
  </si>
  <si>
    <t>Local:</t>
  </si>
  <si>
    <t xml:space="preserve">Obra: </t>
  </si>
  <si>
    <t>B.D.I% =</t>
  </si>
  <si>
    <t>VALOR UNITÁRIO</t>
  </si>
  <si>
    <t xml:space="preserve">Total do item = </t>
  </si>
  <si>
    <t>2.</t>
  </si>
  <si>
    <t>1.</t>
  </si>
  <si>
    <t>3.</t>
  </si>
  <si>
    <t>Riqueza - SC</t>
  </si>
  <si>
    <t>4.</t>
  </si>
  <si>
    <t>5.</t>
  </si>
  <si>
    <t>5.1</t>
  </si>
  <si>
    <t>7.</t>
  </si>
  <si>
    <t>73992/001</t>
  </si>
  <si>
    <t>PISO</t>
  </si>
  <si>
    <t>ESTRUTURA</t>
  </si>
  <si>
    <t>Escavação manual do solo, profundidade até 1,50m</t>
  </si>
  <si>
    <t>73964/006</t>
  </si>
  <si>
    <t>Reaterro de vala com compactação manual</t>
  </si>
  <si>
    <t>COBERTURA</t>
  </si>
  <si>
    <t>m³</t>
  </si>
  <si>
    <t>IMPERMEABILIZAÇÃO VIGAS</t>
  </si>
  <si>
    <t xml:space="preserve">TOTAL GERAL  DA OBRA = </t>
  </si>
  <si>
    <t>______________________________________________________</t>
  </si>
  <si>
    <t>6.</t>
  </si>
  <si>
    <t xml:space="preserve"> CREA -SC 134129-1 </t>
  </si>
  <si>
    <t xml:space="preserve"> CREA - RS 202789</t>
  </si>
  <si>
    <t xml:space="preserve">Eng. Cristian Ternus </t>
  </si>
  <si>
    <t xml:space="preserve">Município: </t>
  </si>
  <si>
    <t>CRONOGRAMA FÍSICO-FINANCEIRO</t>
  </si>
  <si>
    <t xml:space="preserve">ITEM </t>
  </si>
  <si>
    <t>DISCRIMINAÇÃO</t>
  </si>
  <si>
    <t>Mês 01</t>
  </si>
  <si>
    <t>Mês 02</t>
  </si>
  <si>
    <t>Mês 03</t>
  </si>
  <si>
    <t>R$</t>
  </si>
  <si>
    <t>%</t>
  </si>
  <si>
    <t>VALOR R$</t>
  </si>
  <si>
    <t>PESO %</t>
  </si>
  <si>
    <t xml:space="preserve">LIMPEZA FINAL DA OBRA </t>
  </si>
  <si>
    <t>Limpeza da obra</t>
  </si>
  <si>
    <t>TOTAL ACUMULADO</t>
  </si>
  <si>
    <t>TOTAL DA OBRA</t>
  </si>
  <si>
    <t>TOTAL DO MÊS</t>
  </si>
  <si>
    <t>________________________________________</t>
  </si>
  <si>
    <t>unid.</t>
  </si>
  <si>
    <t xml:space="preserve">Impermeabilização de superfície com emulsão asfáltica </t>
  </si>
  <si>
    <t>VALOR TOTAL</t>
  </si>
  <si>
    <t xml:space="preserve">TOTAL </t>
  </si>
  <si>
    <t xml:space="preserve">ORÇAMENTO </t>
  </si>
  <si>
    <t xml:space="preserve">Agente Promotor </t>
  </si>
  <si>
    <t xml:space="preserve">Prefeitura Municipal de Riqueza </t>
  </si>
  <si>
    <t>Contratada</t>
  </si>
  <si>
    <t>PERÍODO DE:</t>
  </si>
  <si>
    <t>Localização da Obra:</t>
  </si>
  <si>
    <t xml:space="preserve">ORÇAMENTO PREVISTO </t>
  </si>
  <si>
    <t>ORÇAMENTO RESTANTE</t>
  </si>
  <si>
    <t>ETAPAS DA OBRA</t>
  </si>
  <si>
    <t>CUSTO UNITARIO</t>
  </si>
  <si>
    <t>QUANTIDADE PREVISTA</t>
  </si>
  <si>
    <t xml:space="preserve">FINANCEIRO PREVISTO </t>
  </si>
  <si>
    <t>% ITEM</t>
  </si>
  <si>
    <t>QUANTIDADE EXECUTADA</t>
  </si>
  <si>
    <t>%     MEDIDA</t>
  </si>
  <si>
    <t>% ACUMULADA</t>
  </si>
  <si>
    <t>SALDO R$</t>
  </si>
  <si>
    <t>SALDO %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</si>
  <si>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</si>
  <si>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</si>
  <si>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</si>
  <si>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</si>
  <si>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</si>
  <si>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</si>
  <si>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</si>
  <si>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</si>
  <si>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</si>
  <si>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</si>
  <si>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</si>
  <si>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</si>
  <si>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</si>
  <si>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</si>
  <si>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</si>
  <si>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60.0</t>
  </si>
  <si>
    <t>61.0</t>
  </si>
  <si>
    <t>62.0</t>
  </si>
  <si>
    <t xml:space="preserve">TOTAL DA MEDIÇÃO </t>
  </si>
  <si>
    <t xml:space="preserve">TOTAL DA OBRA </t>
  </si>
  <si>
    <t>CRISTIAN TERNUS</t>
  </si>
  <si>
    <t>Eng° Civil = CREA SC: 134129-1</t>
  </si>
  <si>
    <t>Matrícula: 1184-3</t>
  </si>
  <si>
    <t>Fiscalização</t>
  </si>
  <si>
    <t>Recurso do Estado</t>
  </si>
  <si>
    <t>Recurso do Município</t>
  </si>
  <si>
    <t>MATRÍCULA: 1184-3</t>
  </si>
  <si>
    <t xml:space="preserve"> CREA-SC: 134129-1 </t>
  </si>
  <si>
    <t>____________________________________</t>
  </si>
  <si>
    <r>
      <t xml:space="preserve">Riqueza/SC, </t>
    </r>
    <r>
      <rPr>
        <sz val="12"/>
        <color rgb="FFFF0000"/>
        <rFont val="Calibri"/>
        <family val="2"/>
        <scheme val="minor"/>
      </rPr>
      <t>DATA</t>
    </r>
  </si>
  <si>
    <t xml:space="preserve">R$ EXECUTADO </t>
  </si>
  <si>
    <t>ORÇAMENTO EXECUTADO ACUMULADO</t>
  </si>
  <si>
    <t xml:space="preserve">QUANTIDADE EXECUTADA </t>
  </si>
  <si>
    <t>R$ EXECUTADO</t>
  </si>
  <si>
    <t>ORÇAMENTO EXECUTADO NO PERÍODO</t>
  </si>
  <si>
    <t>UNIDADE</t>
  </si>
  <si>
    <t xml:space="preserve">TÉRMINO: </t>
  </si>
  <si>
    <t xml:space="preserve">INÍCIO: </t>
  </si>
  <si>
    <r>
      <t xml:space="preserve">BOLETIM DE MEDIÇÃO </t>
    </r>
    <r>
      <rPr>
        <b/>
        <sz val="12"/>
        <color theme="1"/>
        <rFont val="Calibri"/>
        <family val="2"/>
        <scheme val="minor"/>
      </rPr>
      <t>N°----</t>
    </r>
  </si>
  <si>
    <r>
      <t>OBRA:</t>
    </r>
    <r>
      <rPr>
        <b/>
        <sz val="12"/>
        <color theme="1"/>
        <rFont val="Calibri"/>
        <family val="2"/>
        <scheme val="minor"/>
      </rPr>
      <t>---</t>
    </r>
  </si>
  <si>
    <r>
      <t xml:space="preserve">Valor Investido: </t>
    </r>
    <r>
      <rPr>
        <b/>
        <sz val="12"/>
        <color theme="1"/>
        <rFont val="Calibri"/>
        <family val="2"/>
        <scheme val="minor"/>
      </rPr>
      <t>R$ ----</t>
    </r>
  </si>
  <si>
    <r>
      <t xml:space="preserve">Edital: </t>
    </r>
    <r>
      <rPr>
        <b/>
        <sz val="12"/>
        <color theme="1"/>
        <rFont val="Calibri"/>
        <family val="2"/>
        <scheme val="minor"/>
      </rPr>
      <t>N° ----</t>
    </r>
  </si>
  <si>
    <r>
      <t xml:space="preserve">Processo licitatório: </t>
    </r>
    <r>
      <rPr>
        <b/>
        <sz val="12"/>
        <color theme="1"/>
        <rFont val="Calibri"/>
        <family val="2"/>
        <scheme val="minor"/>
      </rPr>
      <t>N° ----</t>
    </r>
  </si>
  <si>
    <r>
      <t>Contrato Administrativo de Obras e Serviço:</t>
    </r>
    <r>
      <rPr>
        <b/>
        <sz val="12"/>
        <color theme="1"/>
        <rFont val="Calibri"/>
        <family val="2"/>
        <scheme val="minor"/>
      </rPr>
      <t xml:space="preserve"> N° ----</t>
    </r>
  </si>
  <si>
    <t>1.3</t>
  </si>
  <si>
    <t>2.1</t>
  </si>
  <si>
    <t>2.2</t>
  </si>
  <si>
    <t>2.3</t>
  </si>
  <si>
    <t>2.4</t>
  </si>
  <si>
    <t>2.5</t>
  </si>
  <si>
    <t>Lançamento com uso de balde, adensado e acabado</t>
  </si>
  <si>
    <t>Forma de tabua para concreto de fundação</t>
  </si>
  <si>
    <t>3.1</t>
  </si>
  <si>
    <t>4.1</t>
  </si>
  <si>
    <t>4.2</t>
  </si>
  <si>
    <t>Locação convencional de obra, através de gabarito de tábuas corridas pontaleteadas a cada 1,50m</t>
  </si>
  <si>
    <t xml:space="preserve">DIÁRIO DE OBRAS </t>
  </si>
  <si>
    <t xml:space="preserve">OBRA: ----- </t>
  </si>
  <si>
    <t>LOCALIZAÇÃO: -----</t>
  </si>
  <si>
    <t xml:space="preserve">Inicio da Obra: </t>
  </si>
  <si>
    <t>Prazo da Obra:</t>
  </si>
  <si>
    <t xml:space="preserve">Término da Obra: </t>
  </si>
  <si>
    <t xml:space="preserve">Tempo decorrido: </t>
  </si>
  <si>
    <t xml:space="preserve">Saldo de: </t>
  </si>
  <si>
    <t>Responsável Técnico: ------</t>
  </si>
  <si>
    <t>Data:</t>
  </si>
  <si>
    <t xml:space="preserve">Dia da Semana: </t>
  </si>
  <si>
    <t>Tempo/Turno</t>
  </si>
  <si>
    <t xml:space="preserve">Sol </t>
  </si>
  <si>
    <t>Nublado</t>
  </si>
  <si>
    <t>Chuva</t>
  </si>
  <si>
    <t xml:space="preserve">Manha </t>
  </si>
  <si>
    <t>Tarde</t>
  </si>
  <si>
    <t>Tarefas Realizadas</t>
  </si>
  <si>
    <t xml:space="preserve">Descrição: </t>
  </si>
  <si>
    <t>Observações:</t>
  </si>
  <si>
    <t xml:space="preserve">D               S               T               Q              Q               S               S </t>
  </si>
  <si>
    <t>_______________________________</t>
  </si>
  <si>
    <t xml:space="preserve">Equipamentos Utilizados </t>
  </si>
  <si>
    <t>Quantidades:</t>
  </si>
  <si>
    <t xml:space="preserve">Responsável </t>
  </si>
  <si>
    <t xml:space="preserve">Responsável: </t>
  </si>
  <si>
    <t xml:space="preserve">Observações: </t>
  </si>
  <si>
    <t>Impraticável</t>
  </si>
  <si>
    <t xml:space="preserve">Ocorrências </t>
  </si>
  <si>
    <t xml:space="preserve">Período </t>
  </si>
  <si>
    <t>Placa da obra (3,00x1,00) = 3,00m²</t>
  </si>
  <si>
    <t>Placa do Programa Financiador</t>
  </si>
  <si>
    <t xml:space="preserve">base </t>
  </si>
  <si>
    <t xml:space="preserve">Altura </t>
  </si>
  <si>
    <t>Quantidade</t>
  </si>
  <si>
    <t>Locação</t>
  </si>
  <si>
    <t>Lx</t>
  </si>
  <si>
    <t>Ly</t>
  </si>
  <si>
    <t xml:space="preserve">Escavação </t>
  </si>
  <si>
    <t xml:space="preserve">Sapata </t>
  </si>
  <si>
    <t>Profunidade</t>
  </si>
  <si>
    <t>Viga Baldrame</t>
  </si>
  <si>
    <t xml:space="preserve">Base </t>
  </si>
  <si>
    <t>Comprimento</t>
  </si>
  <si>
    <t>Total =</t>
  </si>
  <si>
    <t>Reaterro =</t>
  </si>
  <si>
    <t xml:space="preserve">Concreto </t>
  </si>
  <si>
    <t>Pré-moldado</t>
  </si>
  <si>
    <t>Concreto fck 25MPa - Traço 1:2,3:2,7 (cimento/areia media/brita), preparo mecanico com betoneira</t>
  </si>
  <si>
    <t>73990/001</t>
  </si>
  <si>
    <t xml:space="preserve">Armação CA-50 para 1m³ de concreto </t>
  </si>
  <si>
    <t>Formas</t>
  </si>
  <si>
    <t>Altura</t>
  </si>
  <si>
    <t xml:space="preserve">Comprimento </t>
  </si>
  <si>
    <t xml:space="preserve">Composição </t>
  </si>
  <si>
    <t xml:space="preserve">COMPOSIÇÕES </t>
  </si>
  <si>
    <t>Sinapi</t>
  </si>
  <si>
    <t xml:space="preserve">Descrição </t>
  </si>
  <si>
    <t>Unidade</t>
  </si>
  <si>
    <t xml:space="preserve">Coeficiente </t>
  </si>
  <si>
    <t xml:space="preserve">Valor Unitário </t>
  </si>
  <si>
    <t xml:space="preserve">Valor Total </t>
  </si>
  <si>
    <t>Pedreiro com encargo complementares</t>
  </si>
  <si>
    <t>H</t>
  </si>
  <si>
    <t>Servente com encargo complementares</t>
  </si>
  <si>
    <t xml:space="preserve">Régua vibratória dupla para concreto, peso de 60kg, comprimento de 4m, com motor a gasolina, potencia 5,5HP - CHP diurno </t>
  </si>
  <si>
    <t xml:space="preserve">CHP </t>
  </si>
  <si>
    <t xml:space="preserve">Régua vibratória dupla para concreto, peso de 60kg, comprimento de 4m, com motor a gasolina, potencia 5,5HP - CHI diurno </t>
  </si>
  <si>
    <t>CHI</t>
  </si>
  <si>
    <t>7156 I.</t>
  </si>
  <si>
    <t>Tela de aço soldada nervurada, diametro 5,00mm, espaçamento da malha 10x10cm</t>
  </si>
  <si>
    <t>Polimento mecanizado</t>
  </si>
  <si>
    <t>Polidora de piso (politriz), peso de 100kg, diâmetro 450mm, motor elétrico, potencia de 4 HP - CHP diurno</t>
  </si>
  <si>
    <t>CHP</t>
  </si>
  <si>
    <t xml:space="preserve">Total = </t>
  </si>
  <si>
    <t xml:space="preserve">Pré-Moldado </t>
  </si>
  <si>
    <t>Lançamento, adensado e acabado.</t>
  </si>
  <si>
    <t>Forma para pilares em chapa de madeira compensada e=18mm</t>
  </si>
  <si>
    <t>Impermeabilização</t>
  </si>
  <si>
    <t xml:space="preserve">m³ </t>
  </si>
  <si>
    <t xml:space="preserve">Piso </t>
  </si>
  <si>
    <t xml:space="preserve">Polimento </t>
  </si>
  <si>
    <t>Alvenaria</t>
  </si>
  <si>
    <t>Cobertura</t>
  </si>
  <si>
    <t>Estrutua</t>
  </si>
  <si>
    <t xml:space="preserve">Folha de Aluzinco </t>
  </si>
  <si>
    <t>Calha em chapa de aço galvanizado</t>
  </si>
  <si>
    <t>m</t>
  </si>
  <si>
    <t xml:space="preserve">Calha </t>
  </si>
  <si>
    <t>Quantidades</t>
  </si>
  <si>
    <t>Tubo de PVC para agua pluvial Dn 100mm</t>
  </si>
  <si>
    <t>1.2</t>
  </si>
  <si>
    <t>1.4</t>
  </si>
  <si>
    <t>7.1</t>
  </si>
  <si>
    <t xml:space="preserve">Piso em concreto, adensado e reguado - resistência 25Mpa, espessura 8cm, com malha estrutural </t>
  </si>
  <si>
    <t>1527 I.</t>
  </si>
  <si>
    <t>Concreto usinado bombeável, 25Mpa incluso serviço de bombeamento</t>
  </si>
  <si>
    <t xml:space="preserve">Estrutura metálica em tesouras ou treliças, vão livre de 8m fornecimento e montagem </t>
  </si>
  <si>
    <t>6.1</t>
  </si>
  <si>
    <t>6.2</t>
  </si>
  <si>
    <t>6.3</t>
  </si>
  <si>
    <t>6.4</t>
  </si>
  <si>
    <t>% Acumulada</t>
  </si>
  <si>
    <t>Cotação</t>
  </si>
  <si>
    <t xml:space="preserve">ISOPAINEL </t>
  </si>
  <si>
    <t>Riqueza (SC), 21 de setembro de 2017</t>
  </si>
  <si>
    <t xml:space="preserve">Preços com base na tabela SINAPI 08/2017 desonerado </t>
  </si>
  <si>
    <t>Concreto fck 25MPa - Traço 1:2,3:2,7 (cimento/areia media/brita), preparo mecânico com betoneira</t>
  </si>
  <si>
    <t>Telhamento com telha de aço/alumínio e=0,5mm</t>
  </si>
  <si>
    <t>Mês 04</t>
  </si>
  <si>
    <t>4.3</t>
  </si>
  <si>
    <t>Grelha de ferro para canaleta, largura 15cm</t>
  </si>
  <si>
    <t>Instalação de Isopainel parede e teto de espessura de 10mm, com mão de obra e todos acessórios necessários para a sua colocação e fixação. Assim como as aberturas e seus acessórios.</t>
  </si>
  <si>
    <t>Pavilhão Industrial</t>
  </si>
  <si>
    <t xml:space="preserve">Rua Lindor José Pohlmann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</si>
</sst>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name val="Comic Sans MS"/>
      <family val="4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10" fontId="0" fillId="0" borderId="1" xfId="4" applyNumberFormat="1" applyFont="1" applyBorder="1"/>
    <xf numFmtId="0" fontId="0" fillId="0" borderId="12" xfId="0" applyBorder="1"/>
    <xf numFmtId="0" fontId="0" fillId="0" borderId="16" xfId="0" applyBorder="1"/>
    <xf numFmtId="10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3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/>
    <xf numFmtId="2" fontId="3" fillId="0" borderId="0" xfId="0" applyNumberFormat="1" applyFont="1" applyBorder="1"/>
    <xf numFmtId="43" fontId="3" fillId="0" borderId="1" xfId="0" applyNumberFormat="1" applyFont="1" applyBorder="1" applyAlignment="1">
      <alignment horizontal="right"/>
    </xf>
    <xf numFmtId="43" fontId="3" fillId="0" borderId="1" xfId="0" applyNumberFormat="1" applyFont="1" applyBorder="1"/>
    <xf numFmtId="10" fontId="3" fillId="0" borderId="1" xfId="4" applyNumberFormat="1" applyFont="1" applyBorder="1"/>
    <xf numFmtId="10" fontId="3" fillId="0" borderId="1" xfId="0" applyNumberFormat="1" applyFont="1" applyBorder="1"/>
    <xf numFmtId="164" fontId="8" fillId="3" borderId="1" xfId="3" applyFont="1" applyFill="1" applyBorder="1"/>
    <xf numFmtId="164" fontId="9" fillId="2" borderId="1" xfId="3" applyFont="1" applyFill="1" applyBorder="1"/>
    <xf numFmtId="10" fontId="3" fillId="2" borderId="1" xfId="4" applyNumberFormat="1" applyFont="1" applyFill="1" applyBorder="1"/>
    <xf numFmtId="164" fontId="3" fillId="2" borderId="1" xfId="3" applyFont="1" applyFill="1" applyBorder="1"/>
    <xf numFmtId="10" fontId="3" fillId="0" borderId="12" xfId="0" applyNumberFormat="1" applyFont="1" applyBorder="1"/>
    <xf numFmtId="0" fontId="3" fillId="0" borderId="0" xfId="0" quotePrefix="1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Alignment="1"/>
    <xf numFmtId="43" fontId="3" fillId="0" borderId="14" xfId="0" applyNumberFormat="1" applyFont="1" applyBorder="1"/>
    <xf numFmtId="2" fontId="3" fillId="0" borderId="14" xfId="0" applyNumberFormat="1" applyFont="1" applyBorder="1" applyAlignment="1">
      <alignment horizontal="right"/>
    </xf>
    <xf numFmtId="10" fontId="3" fillId="0" borderId="14" xfId="0" applyNumberFormat="1" applyFont="1" applyBorder="1"/>
    <xf numFmtId="2" fontId="3" fillId="0" borderId="14" xfId="0" applyNumberFormat="1" applyFont="1" applyBorder="1"/>
    <xf numFmtId="10" fontId="3" fillId="0" borderId="15" xfId="0" applyNumberFormat="1" applyFont="1" applyBorder="1"/>
    <xf numFmtId="43" fontId="3" fillId="0" borderId="0" xfId="0" applyNumberFormat="1" applyFont="1"/>
    <xf numFmtId="2" fontId="3" fillId="0" borderId="0" xfId="0" applyNumberFormat="1" applyFont="1" applyAlignment="1">
      <alignment horizontal="right"/>
    </xf>
    <xf numFmtId="10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0" fontId="3" fillId="0" borderId="25" xfId="4" applyNumberFormat="1" applyFont="1" applyBorder="1"/>
    <xf numFmtId="10" fontId="3" fillId="2" borderId="25" xfId="0" applyNumberFormat="1" applyFont="1" applyFill="1" applyBorder="1"/>
    <xf numFmtId="0" fontId="8" fillId="0" borderId="9" xfId="0" applyFont="1" applyBorder="1" applyAlignment="1">
      <alignment horizontal="center" vertical="center" wrapText="1"/>
    </xf>
    <xf numFmtId="10" fontId="8" fillId="3" borderId="9" xfId="0" applyNumberFormat="1" applyFont="1" applyFill="1" applyBorder="1" applyAlignment="1">
      <alignment horizontal="center" vertical="top" wrapText="1"/>
    </xf>
    <xf numFmtId="10" fontId="3" fillId="0" borderId="9" xfId="4" applyNumberFormat="1" applyFont="1" applyBorder="1"/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3" borderId="25" xfId="0" applyNumberFormat="1" applyFont="1" applyFill="1" applyBorder="1" applyAlignment="1">
      <alignment horizontal="center" vertical="center" wrapText="1"/>
    </xf>
    <xf numFmtId="164" fontId="3" fillId="0" borderId="0" xfId="3" applyFont="1" applyBorder="1"/>
    <xf numFmtId="164" fontId="9" fillId="0" borderId="1" xfId="3" applyFont="1" applyBorder="1" applyAlignment="1"/>
    <xf numFmtId="1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2" xfId="0" applyNumberFormat="1" applyFont="1" applyBorder="1" applyAlignment="1"/>
    <xf numFmtId="2" fontId="3" fillId="0" borderId="9" xfId="0" applyNumberFormat="1" applyFont="1" applyBorder="1" applyAlignment="1"/>
    <xf numFmtId="2" fontId="3" fillId="0" borderId="20" xfId="0" applyNumberFormat="1" applyFont="1" applyBorder="1" applyAlignment="1"/>
    <xf numFmtId="2" fontId="3" fillId="0" borderId="21" xfId="0" applyNumberFormat="1" applyFont="1" applyBorder="1" applyAlignment="1"/>
    <xf numFmtId="43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1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7" borderId="0" xfId="0" applyFill="1" applyAlignment="1">
      <alignment horizontal="left"/>
    </xf>
    <xf numFmtId="4" fontId="0" fillId="7" borderId="0" xfId="0" applyNumberFormat="1" applyFill="1" applyAlignment="1">
      <alignment horizontal="center"/>
    </xf>
    <xf numFmtId="10" fontId="0" fillId="7" borderId="0" xfId="0" applyNumberFormat="1" applyFill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4" fontId="0" fillId="0" borderId="14" xfId="0" applyNumberFormat="1" applyBorder="1"/>
    <xf numFmtId="4" fontId="0" fillId="0" borderId="0" xfId="0" applyNumberFormat="1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0" fontId="0" fillId="0" borderId="7" xfId="4" applyNumberFormat="1" applyFont="1" applyBorder="1"/>
    <xf numFmtId="4" fontId="0" fillId="0" borderId="1" xfId="4" applyNumberFormat="1" applyFont="1" applyBorder="1"/>
    <xf numFmtId="10" fontId="0" fillId="0" borderId="0" xfId="4" applyNumberFormat="1" applyFont="1" applyBorder="1"/>
    <xf numFmtId="10" fontId="0" fillId="0" borderId="14" xfId="4" applyNumberFormat="1" applyFont="1" applyBorder="1"/>
    <xf numFmtId="10" fontId="0" fillId="0" borderId="0" xfId="4" applyNumberFormat="1" applyFont="1"/>
    <xf numFmtId="10" fontId="0" fillId="0" borderId="12" xfId="4" applyNumberFormat="1" applyFont="1" applyBorder="1"/>
    <xf numFmtId="10" fontId="0" fillId="0" borderId="15" xfId="4" applyNumberFormat="1" applyFont="1" applyBorder="1"/>
    <xf numFmtId="164" fontId="10" fillId="5" borderId="1" xfId="3" applyFont="1" applyFill="1" applyBorder="1"/>
    <xf numFmtId="10" fontId="10" fillId="5" borderId="1" xfId="0" applyNumberFormat="1" applyFont="1" applyFill="1" applyBorder="1"/>
    <xf numFmtId="4" fontId="0" fillId="6" borderId="1" xfId="3" applyNumberFormat="1" applyFont="1" applyFill="1" applyBorder="1"/>
    <xf numFmtId="10" fontId="0" fillId="6" borderId="1" xfId="4" applyNumberFormat="1" applyFont="1" applyFill="1" applyBorder="1"/>
    <xf numFmtId="10" fontId="0" fillId="6" borderId="7" xfId="4" applyNumberFormat="1" applyFont="1" applyFill="1" applyBorder="1"/>
    <xf numFmtId="4" fontId="0" fillId="2" borderId="1" xfId="3" applyNumberFormat="1" applyFont="1" applyFill="1" applyBorder="1"/>
    <xf numFmtId="10" fontId="0" fillId="2" borderId="1" xfId="4" applyNumberFormat="1" applyFont="1" applyFill="1" applyBorder="1"/>
    <xf numFmtId="10" fontId="0" fillId="2" borderId="7" xfId="4" applyNumberFormat="1" applyFont="1" applyFill="1" applyBorder="1"/>
    <xf numFmtId="4" fontId="0" fillId="2" borderId="1" xfId="0" applyNumberFormat="1" applyFill="1" applyBorder="1" applyAlignment="1">
      <alignment horizontal="center"/>
    </xf>
    <xf numFmtId="10" fontId="0" fillId="2" borderId="1" xfId="4" applyNumberFormat="1" applyFont="1" applyFill="1" applyBorder="1" applyAlignment="1">
      <alignment horizontal="center"/>
    </xf>
    <xf numFmtId="10" fontId="0" fillId="2" borderId="7" xfId="4" applyNumberFormat="1" applyFont="1" applyFill="1" applyBorder="1" applyAlignment="1">
      <alignment horizontal="center"/>
    </xf>
    <xf numFmtId="0" fontId="3" fillId="0" borderId="6" xfId="0" applyFont="1" applyBorder="1" applyProtection="1">
      <protection hidden="1"/>
    </xf>
    <xf numFmtId="0" fontId="3" fillId="0" borderId="16" xfId="0" applyFont="1" applyBorder="1" applyProtection="1">
      <protection hidden="1"/>
    </xf>
    <xf numFmtId="4" fontId="3" fillId="0" borderId="17" xfId="0" applyNumberFormat="1" applyFont="1" applyBorder="1" applyAlignment="1" applyProtection="1">
      <alignment horizontal="right"/>
      <protection hidden="1"/>
    </xf>
    <xf numFmtId="0" fontId="4" fillId="2" borderId="6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4" fontId="4" fillId="2" borderId="1" xfId="1" applyNumberFormat="1" applyFont="1" applyFill="1" applyBorder="1" applyAlignment="1" applyProtection="1">
      <alignment horizontal="center" vertical="center"/>
      <protection hidden="1"/>
    </xf>
    <xf numFmtId="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17" xfId="0" applyFont="1" applyBorder="1" applyProtection="1"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horizontal="left"/>
      <protection hidden="1"/>
    </xf>
    <xf numFmtId="2" fontId="3" fillId="0" borderId="17" xfId="0" applyNumberFormat="1" applyFont="1" applyFill="1" applyBorder="1" applyAlignment="1" applyProtection="1">
      <alignment horizontal="right"/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9" xfId="3" applyFont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left" wrapText="1"/>
      <protection hidden="1"/>
    </xf>
    <xf numFmtId="4" fontId="3" fillId="0" borderId="1" xfId="0" applyNumberFormat="1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wrapText="1"/>
      <protection hidden="1"/>
    </xf>
    <xf numFmtId="0" fontId="3" fillId="4" borderId="6" xfId="0" applyFont="1" applyFill="1" applyBorder="1" applyAlignment="1" applyProtection="1">
      <alignment horizontal="right" vertical="center"/>
      <protection hidden="1"/>
    </xf>
    <xf numFmtId="0" fontId="3" fillId="4" borderId="17" xfId="0" applyFont="1" applyFill="1" applyBorder="1" applyAlignment="1" applyProtection="1">
      <alignment horizontal="right" vertical="center"/>
      <protection hidden="1"/>
    </xf>
    <xf numFmtId="0" fontId="3" fillId="4" borderId="17" xfId="0" applyFont="1" applyFill="1" applyBorder="1" applyAlignment="1" applyProtection="1">
      <alignment horizontal="left" wrapText="1"/>
      <protection hidden="1"/>
    </xf>
    <xf numFmtId="4" fontId="3" fillId="4" borderId="17" xfId="0" applyNumberFormat="1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2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wrapText="1"/>
      <protection hidden="1"/>
    </xf>
    <xf numFmtId="2" fontId="3" fillId="0" borderId="41" xfId="0" applyNumberFormat="1" applyFont="1" applyBorder="1" applyAlignment="1" applyProtection="1">
      <alignment horizontal="center"/>
      <protection hidden="1"/>
    </xf>
    <xf numFmtId="164" fontId="3" fillId="0" borderId="28" xfId="3" applyFont="1" applyBorder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2" fontId="3" fillId="0" borderId="1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left"/>
      <protection hidden="1"/>
    </xf>
    <xf numFmtId="164" fontId="3" fillId="0" borderId="7" xfId="3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164" fontId="3" fillId="0" borderId="12" xfId="3" applyFont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9" fontId="3" fillId="0" borderId="18" xfId="0" applyNumberFormat="1" applyFont="1" applyBorder="1" applyAlignment="1" applyProtection="1">
      <alignment horizontal="right"/>
      <protection locked="0" hidden="1"/>
    </xf>
    <xf numFmtId="0" fontId="3" fillId="0" borderId="17" xfId="0" applyFont="1" applyBorder="1" applyAlignment="1" applyProtection="1">
      <alignment horizontal="right"/>
      <protection locked="0" hidden="1"/>
    </xf>
    <xf numFmtId="0" fontId="3" fillId="0" borderId="17" xfId="0" applyFont="1" applyBorder="1" applyAlignment="1" applyProtection="1">
      <alignment horizontal="right" vertical="center"/>
      <protection locked="0" hidden="1"/>
    </xf>
    <xf numFmtId="0" fontId="3" fillId="0" borderId="17" xfId="0" applyFont="1" applyFill="1" applyBorder="1" applyAlignment="1" applyProtection="1">
      <alignment horizontal="right"/>
      <protection locked="0" hidden="1"/>
    </xf>
    <xf numFmtId="0" fontId="3" fillId="0" borderId="1" xfId="0" applyFont="1" applyFill="1" applyBorder="1" applyAlignment="1" applyProtection="1">
      <alignment horizontal="right"/>
      <protection locked="0" hidden="1"/>
    </xf>
    <xf numFmtId="0" fontId="3" fillId="0" borderId="1" xfId="0" applyFont="1" applyFill="1" applyBorder="1" applyAlignment="1" applyProtection="1">
      <alignment horizontal="right" vertical="center"/>
      <protection locked="0" hidden="1"/>
    </xf>
    <xf numFmtId="4" fontId="3" fillId="0" borderId="1" xfId="0" applyNumberFormat="1" applyFont="1" applyFill="1" applyBorder="1" applyAlignment="1" applyProtection="1">
      <alignment horizontal="right" vertical="center"/>
      <protection locked="0" hidden="1"/>
    </xf>
    <xf numFmtId="4" fontId="3" fillId="4" borderId="17" xfId="0" applyNumberFormat="1" applyFont="1" applyFill="1" applyBorder="1" applyAlignment="1" applyProtection="1">
      <alignment horizontal="right" vertical="center"/>
      <protection locked="0" hidden="1"/>
    </xf>
    <xf numFmtId="4" fontId="3" fillId="4" borderId="17" xfId="0" applyNumberFormat="1" applyFont="1" applyFill="1" applyBorder="1" applyAlignment="1" applyProtection="1">
      <alignment horizontal="right"/>
      <protection locked="0" hidden="1"/>
    </xf>
    <xf numFmtId="0" fontId="3" fillId="0" borderId="1" xfId="0" applyFont="1" applyBorder="1" applyAlignment="1" applyProtection="1">
      <alignment horizontal="right" vertical="center"/>
      <protection locked="0" hidden="1"/>
    </xf>
    <xf numFmtId="0" fontId="0" fillId="0" borderId="0" xfId="0" applyFont="1" applyProtection="1">
      <protection hidden="1"/>
    </xf>
    <xf numFmtId="0" fontId="0" fillId="6" borderId="6" xfId="0" applyFont="1" applyFill="1" applyBorder="1" applyAlignment="1" applyProtection="1">
      <alignment horizontal="center"/>
      <protection hidden="1"/>
    </xf>
    <xf numFmtId="4" fontId="0" fillId="6" borderId="1" xfId="0" applyNumberFormat="1" applyFont="1" applyFill="1" applyBorder="1" applyAlignment="1" applyProtection="1">
      <alignment horizontal="center"/>
      <protection hidden="1"/>
    </xf>
    <xf numFmtId="4" fontId="0" fillId="6" borderId="1" xfId="0" applyNumberFormat="1" applyFont="1" applyFill="1" applyBorder="1" applyAlignment="1" applyProtection="1">
      <alignment horizontal="right"/>
      <protection hidden="1"/>
    </xf>
    <xf numFmtId="4" fontId="0" fillId="6" borderId="1" xfId="0" applyNumberFormat="1" applyFont="1" applyFill="1" applyBorder="1" applyProtection="1">
      <protection hidden="1"/>
    </xf>
    <xf numFmtId="4" fontId="0" fillId="6" borderId="7" xfId="0" applyNumberFormat="1" applyFont="1" applyFill="1" applyBorder="1" applyProtection="1">
      <protection hidden="1"/>
    </xf>
    <xf numFmtId="0" fontId="0" fillId="4" borderId="6" xfId="0" applyFont="1" applyFill="1" applyBorder="1" applyAlignment="1" applyProtection="1">
      <alignment horizontal="right" vertical="center"/>
      <protection hidden="1"/>
    </xf>
    <xf numFmtId="4" fontId="0" fillId="4" borderId="1" xfId="0" applyNumberFormat="1" applyFont="1" applyFill="1" applyBorder="1" applyAlignment="1" applyProtection="1">
      <alignment horizontal="left"/>
      <protection hidden="1"/>
    </xf>
    <xf numFmtId="4" fontId="0" fillId="0" borderId="1" xfId="0" applyNumberFormat="1" applyFont="1" applyBorder="1" applyAlignment="1" applyProtection="1">
      <alignment horizontal="right"/>
      <protection hidden="1"/>
    </xf>
    <xf numFmtId="4" fontId="0" fillId="0" borderId="1" xfId="0" applyNumberFormat="1" applyFont="1" applyBorder="1" applyProtection="1">
      <protection hidden="1"/>
    </xf>
    <xf numFmtId="4" fontId="0" fillId="0" borderId="7" xfId="0" applyNumberFormat="1" applyFont="1" applyBorder="1" applyProtection="1"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0" fillId="0" borderId="6" xfId="0" applyFont="1" applyBorder="1" applyAlignment="1" applyProtection="1">
      <alignment horizontal="right" vertical="center"/>
      <protection hidden="1"/>
    </xf>
    <xf numFmtId="4" fontId="0" fillId="0" borderId="1" xfId="0" applyNumberFormat="1" applyFont="1" applyBorder="1" applyAlignment="1" applyProtection="1">
      <alignment wrapText="1"/>
      <protection hidden="1"/>
    </xf>
    <xf numFmtId="4" fontId="10" fillId="6" borderId="7" xfId="0" applyNumberFormat="1" applyFont="1" applyFill="1" applyBorder="1" applyProtection="1"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4" fontId="0" fillId="4" borderId="9" xfId="0" applyNumberFormat="1" applyFont="1" applyFill="1" applyBorder="1" applyProtection="1"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6" xfId="0" applyFont="1" applyBorder="1" applyProtection="1">
      <protection hidden="1"/>
    </xf>
    <xf numFmtId="4" fontId="10" fillId="6" borderId="33" xfId="0" applyNumberFormat="1" applyFont="1" applyFill="1" applyBorder="1" applyProtection="1">
      <protection hidden="1"/>
    </xf>
    <xf numFmtId="0" fontId="0" fillId="0" borderId="6" xfId="0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 applyProtection="1">
      <alignment horizontal="left" wrapText="1"/>
      <protection hidden="1"/>
    </xf>
    <xf numFmtId="0" fontId="0" fillId="0" borderId="1" xfId="0" applyFont="1" applyFill="1" applyBorder="1" applyAlignment="1" applyProtection="1">
      <alignment horizontal="right" wrapText="1"/>
      <protection hidden="1"/>
    </xf>
    <xf numFmtId="4" fontId="0" fillId="0" borderId="39" xfId="0" applyNumberFormat="1" applyFont="1" applyBorder="1" applyProtection="1">
      <protection hidden="1"/>
    </xf>
    <xf numFmtId="4" fontId="0" fillId="0" borderId="1" xfId="0" applyNumberFormat="1" applyFont="1" applyBorder="1" applyProtection="1">
      <protection locked="0" hidden="1"/>
    </xf>
    <xf numFmtId="0" fontId="0" fillId="0" borderId="1" xfId="0" applyFont="1" applyFill="1" applyBorder="1" applyAlignment="1" applyProtection="1">
      <alignment horizontal="right"/>
      <protection locked="0" hidden="1"/>
    </xf>
    <xf numFmtId="0" fontId="0" fillId="0" borderId="1" xfId="0" applyFont="1" applyFill="1" applyBorder="1" applyAlignment="1" applyProtection="1">
      <alignment horizontal="right" vertical="center"/>
      <protection locked="0" hidden="1"/>
    </xf>
    <xf numFmtId="0" fontId="11" fillId="0" borderId="11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4" xfId="0" applyFont="1" applyBorder="1" applyProtection="1"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9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164" fontId="3" fillId="2" borderId="1" xfId="3" applyFont="1" applyFill="1" applyBorder="1" applyAlignment="1" applyProtection="1">
      <alignment horizontal="left"/>
      <protection hidden="1"/>
    </xf>
    <xf numFmtId="164" fontId="3" fillId="2" borderId="7" xfId="3" applyFont="1" applyFill="1" applyBorder="1" applyAlignment="1" applyProtection="1">
      <alignment horizontal="left"/>
      <protection hidden="1"/>
    </xf>
    <xf numFmtId="2" fontId="3" fillId="0" borderId="41" xfId="0" applyNumberFormat="1" applyFont="1" applyBorder="1" applyAlignment="1" applyProtection="1">
      <alignment horizontal="center"/>
      <protection hidden="1"/>
    </xf>
    <xf numFmtId="2" fontId="3" fillId="0" borderId="42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left"/>
      <protection hidden="1"/>
    </xf>
    <xf numFmtId="0" fontId="4" fillId="0" borderId="1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12" xfId="1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6" borderId="8" xfId="0" applyFont="1" applyFill="1" applyBorder="1" applyAlignment="1" applyProtection="1">
      <alignment horizontal="center" vertical="center"/>
      <protection hidden="1"/>
    </xf>
    <xf numFmtId="0" fontId="0" fillId="6" borderId="2" xfId="0" applyFont="1" applyFill="1" applyBorder="1" applyAlignment="1" applyProtection="1">
      <alignment horizontal="center" vertical="center"/>
      <protection hidden="1"/>
    </xf>
    <xf numFmtId="0" fontId="0" fillId="6" borderId="10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6" borderId="31" xfId="0" applyFont="1" applyFill="1" applyBorder="1" applyAlignment="1" applyProtection="1">
      <alignment horizontal="center"/>
      <protection hidden="1"/>
    </xf>
    <xf numFmtId="0" fontId="0" fillId="6" borderId="32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27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3" fontId="3" fillId="0" borderId="4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8" fillId="0" borderId="1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0" fontId="3" fillId="0" borderId="1" xfId="0" applyNumberFormat="1" applyFont="1" applyBorder="1" applyAlignment="1">
      <alignment horizontal="center"/>
    </xf>
    <xf numFmtId="10" fontId="3" fillId="0" borderId="2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6" borderId="37" xfId="0" applyFont="1" applyFill="1" applyBorder="1" applyAlignment="1" applyProtection="1">
      <alignment horizontal="center"/>
      <protection hidden="1"/>
    </xf>
    <xf numFmtId="0" fontId="0" fillId="6" borderId="38" xfId="0" applyFont="1" applyFill="1" applyBorder="1" applyAlignment="1" applyProtection="1">
      <alignment horizontal="center"/>
      <protection hidden="1"/>
    </xf>
    <xf numFmtId="0" fontId="0" fillId="6" borderId="40" xfId="0" applyFont="1" applyFill="1" applyBorder="1" applyAlignment="1" applyProtection="1">
      <alignment horizontal="center"/>
      <protection hidden="1"/>
    </xf>
    <xf numFmtId="4" fontId="10" fillId="6" borderId="15" xfId="0" applyNumberFormat="1" applyFont="1" applyFill="1" applyBorder="1" applyProtection="1">
      <protection hidden="1"/>
    </xf>
  </cellXfs>
  <cellStyles count="5">
    <cellStyle name="Moeda" xfId="3" builtinId="4"/>
    <cellStyle name="Normal" xfId="0" builtinId="0"/>
    <cellStyle name="Normal 2" xfId="1"/>
    <cellStyle name="Porcentagem" xfId="4" builtinId="5"/>
    <cellStyle name="Vírgula 2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177252</xdr:colOff>
      <xdr:row>10</xdr:row>
      <xdr:rowOff>7620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B1F1C0B-3D1B-4ECE-A2AD-ED4A973E8EA9}"/>
            </a:ext>
          </a:extLst>
        </xdr:cNvPr>
        <xdr:cNvSpPr/>
      </xdr:nvSpPr>
      <xdr:spPr>
        <a:xfrm>
          <a:off x="3200400" y="1645920"/>
          <a:ext cx="177252" cy="1905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513469</xdr:colOff>
      <xdr:row>8</xdr:row>
      <xdr:rowOff>179949</xdr:rowOff>
    </xdr:from>
    <xdr:to>
      <xdr:col>5</xdr:col>
      <xdr:colOff>81121</xdr:colOff>
      <xdr:row>10</xdr:row>
      <xdr:rowOff>5862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DB455D5F-27DB-415F-A0AB-DEF0EC98EF02}"/>
            </a:ext>
          </a:extLst>
        </xdr:cNvPr>
        <xdr:cNvSpPr/>
      </xdr:nvSpPr>
      <xdr:spPr>
        <a:xfrm>
          <a:off x="3561469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431407</xdr:colOff>
      <xdr:row>8</xdr:row>
      <xdr:rowOff>179949</xdr:rowOff>
    </xdr:from>
    <xdr:to>
      <xdr:col>5</xdr:col>
      <xdr:colOff>608659</xdr:colOff>
      <xdr:row>10</xdr:row>
      <xdr:rowOff>5862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EC606FAA-0CD8-4F87-B627-1BA218DDE2BC}"/>
            </a:ext>
          </a:extLst>
        </xdr:cNvPr>
        <xdr:cNvSpPr/>
      </xdr:nvSpPr>
      <xdr:spPr>
        <a:xfrm>
          <a:off x="4089007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6</xdr:col>
      <xdr:colOff>343484</xdr:colOff>
      <xdr:row>8</xdr:row>
      <xdr:rowOff>179949</xdr:rowOff>
    </xdr:from>
    <xdr:to>
      <xdr:col>6</xdr:col>
      <xdr:colOff>520736</xdr:colOff>
      <xdr:row>10</xdr:row>
      <xdr:rowOff>5862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87B0570C-7702-42EC-962B-62ED84B39EF0}"/>
            </a:ext>
          </a:extLst>
        </xdr:cNvPr>
        <xdr:cNvSpPr/>
      </xdr:nvSpPr>
      <xdr:spPr>
        <a:xfrm>
          <a:off x="4610684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249700</xdr:colOff>
      <xdr:row>8</xdr:row>
      <xdr:rowOff>179949</xdr:rowOff>
    </xdr:from>
    <xdr:to>
      <xdr:col>7</xdr:col>
      <xdr:colOff>426952</xdr:colOff>
      <xdr:row>10</xdr:row>
      <xdr:rowOff>5862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3E809688-55C2-4DB4-B42A-33255259A705}"/>
            </a:ext>
          </a:extLst>
        </xdr:cNvPr>
        <xdr:cNvSpPr/>
      </xdr:nvSpPr>
      <xdr:spPr>
        <a:xfrm>
          <a:off x="5126500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8</xdr:col>
      <xdr:colOff>161777</xdr:colOff>
      <xdr:row>8</xdr:row>
      <xdr:rowOff>179949</xdr:rowOff>
    </xdr:from>
    <xdr:to>
      <xdr:col>8</xdr:col>
      <xdr:colOff>339029</xdr:colOff>
      <xdr:row>10</xdr:row>
      <xdr:rowOff>5862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53AB79D4-7D2C-4BDE-B9B4-F36E147CA336}"/>
            </a:ext>
          </a:extLst>
        </xdr:cNvPr>
        <xdr:cNvSpPr/>
      </xdr:nvSpPr>
      <xdr:spPr>
        <a:xfrm>
          <a:off x="5648177" y="1633611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9</xdr:col>
      <xdr:colOff>73853</xdr:colOff>
      <xdr:row>8</xdr:row>
      <xdr:rowOff>179948</xdr:rowOff>
    </xdr:from>
    <xdr:to>
      <xdr:col>9</xdr:col>
      <xdr:colOff>251105</xdr:colOff>
      <xdr:row>10</xdr:row>
      <xdr:rowOff>5861</xdr:rowOff>
    </xdr:to>
    <xdr:sp macro="" textlink="">
      <xdr:nvSpPr>
        <xdr:cNvPr id="75" name="Retângulo 74">
          <a:extLst>
            <a:ext uri="{FF2B5EF4-FFF2-40B4-BE49-F238E27FC236}">
              <a16:creationId xmlns:a16="http://schemas.microsoft.com/office/drawing/2014/main" id="{B68A12A6-A948-41A0-A75A-D2EED55F2D63}"/>
            </a:ext>
          </a:extLst>
        </xdr:cNvPr>
        <xdr:cNvSpPr/>
      </xdr:nvSpPr>
      <xdr:spPr>
        <a:xfrm>
          <a:off x="5560253" y="1633610"/>
          <a:ext cx="177252" cy="18932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2</xdr:col>
      <xdr:colOff>259080</xdr:colOff>
      <xdr:row>16</xdr:row>
      <xdr:rowOff>7620</xdr:rowOff>
    </xdr:from>
    <xdr:to>
      <xdr:col>3</xdr:col>
      <xdr:colOff>335280</xdr:colOff>
      <xdr:row>19</xdr:row>
      <xdr:rowOff>137160</xdr:rowOff>
    </xdr:to>
    <xdr:pic>
      <xdr:nvPicPr>
        <xdr:cNvPr id="77" name="Imagem 1">
          <a:extLst>
            <a:ext uri="{FF2B5EF4-FFF2-40B4-BE49-F238E27FC236}">
              <a16:creationId xmlns:a16="http://schemas.microsoft.com/office/drawing/2014/main" id="{6249AFA3-595F-4F16-A543-05DECA3F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2933700"/>
          <a:ext cx="685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16</xdr:row>
      <xdr:rowOff>7620</xdr:rowOff>
    </xdr:from>
    <xdr:to>
      <xdr:col>5</xdr:col>
      <xdr:colOff>350520</xdr:colOff>
      <xdr:row>19</xdr:row>
      <xdr:rowOff>129540</xdr:rowOff>
    </xdr:to>
    <xdr:pic>
      <xdr:nvPicPr>
        <xdr:cNvPr id="78" name="Imagem 20">
          <a:extLst>
            <a:ext uri="{FF2B5EF4-FFF2-40B4-BE49-F238E27FC236}">
              <a16:creationId xmlns:a16="http://schemas.microsoft.com/office/drawing/2014/main" id="{61552B08-DD89-4AF8-9467-9D9FD5E4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933700"/>
          <a:ext cx="6934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274320</xdr:colOff>
      <xdr:row>16</xdr:row>
      <xdr:rowOff>7620</xdr:rowOff>
    </xdr:from>
    <xdr:to>
      <xdr:col>7</xdr:col>
      <xdr:colOff>350520</xdr:colOff>
      <xdr:row>19</xdr:row>
      <xdr:rowOff>129540</xdr:rowOff>
    </xdr:to>
    <xdr:pic>
      <xdr:nvPicPr>
        <xdr:cNvPr id="79" name="Imagem 21">
          <a:extLst>
            <a:ext uri="{FF2B5EF4-FFF2-40B4-BE49-F238E27FC236}">
              <a16:creationId xmlns:a16="http://schemas.microsoft.com/office/drawing/2014/main" id="{5EBC8F37-C2ED-44A9-AEDC-8F42A678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192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281940</xdr:colOff>
      <xdr:row>16</xdr:row>
      <xdr:rowOff>7620</xdr:rowOff>
    </xdr:from>
    <xdr:to>
      <xdr:col>9</xdr:col>
      <xdr:colOff>358140</xdr:colOff>
      <xdr:row>19</xdr:row>
      <xdr:rowOff>129540</xdr:rowOff>
    </xdr:to>
    <xdr:pic>
      <xdr:nvPicPr>
        <xdr:cNvPr id="80" name="Imagem 22">
          <a:extLst>
            <a:ext uri="{FF2B5EF4-FFF2-40B4-BE49-F238E27FC236}">
              <a16:creationId xmlns:a16="http://schemas.microsoft.com/office/drawing/2014/main" id="{3CCA4107-C2C1-441E-A88A-4D5D44226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2933700"/>
          <a:ext cx="6858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8"/>
  <sheetViews>
    <sheetView tabSelected="1" zoomScaleNormal="100" workbookViewId="0">
      <selection activeCell="M59" sqref="M59"/>
    </sheetView>
  </sheetViews>
  <sheetFormatPr defaultColWidth="8.88671875" defaultRowHeight="15.6" x14ac:dyDescent="0.3"/>
  <cols>
    <col min="1" max="1" width="1.33203125" style="14" customWidth="1"/>
    <col min="2" max="2" width="10.88671875" style="14" bestFit="1" customWidth="1"/>
    <col min="3" max="3" width="12.88671875" style="42" bestFit="1" customWidth="1"/>
    <col min="4" max="4" width="11.33203125" style="42" customWidth="1"/>
    <col min="5" max="5" width="62.5546875" style="14" bestFit="1" customWidth="1"/>
    <col min="6" max="6" width="9.44140625" style="42" bestFit="1" customWidth="1"/>
    <col min="7" max="7" width="6.88671875" style="42" customWidth="1"/>
    <col min="8" max="8" width="12.6640625" style="101" customWidth="1"/>
    <col min="9" max="9" width="9.88671875" style="101" bestFit="1" customWidth="1"/>
    <col min="10" max="10" width="15.33203125" style="42" bestFit="1" customWidth="1"/>
    <col min="11" max="11" width="1.33203125" style="14" customWidth="1"/>
    <col min="12" max="13" width="8.88671875" style="14"/>
    <col min="14" max="14" width="7.109375" style="14" bestFit="1" customWidth="1"/>
    <col min="15" max="15" width="17.88671875" style="14" bestFit="1" customWidth="1"/>
    <col min="16" max="16" width="5.5546875" style="14" bestFit="1" customWidth="1"/>
    <col min="17" max="16384" width="8.88671875" style="14"/>
  </cols>
  <sheetData>
    <row r="1" spans="2:28" ht="7.5" customHeight="1" thickBot="1" x14ac:dyDescent="0.35">
      <c r="B1" s="12"/>
      <c r="C1" s="13"/>
      <c r="D1" s="13"/>
      <c r="E1" s="12"/>
      <c r="F1" s="13"/>
      <c r="G1" s="13"/>
      <c r="H1" s="100"/>
      <c r="I1" s="100"/>
      <c r="J1" s="13"/>
    </row>
    <row r="2" spans="2:28" x14ac:dyDescent="0.3">
      <c r="B2" s="266" t="s">
        <v>59</v>
      </c>
      <c r="C2" s="267"/>
      <c r="D2" s="267"/>
      <c r="E2" s="267"/>
      <c r="F2" s="267"/>
      <c r="G2" s="267"/>
      <c r="H2" s="267"/>
      <c r="I2" s="267"/>
      <c r="J2" s="268"/>
      <c r="L2" s="15"/>
      <c r="M2" s="16"/>
      <c r="N2" s="16"/>
      <c r="O2" s="16"/>
      <c r="P2" s="16"/>
      <c r="Q2" s="16"/>
      <c r="R2" s="16"/>
      <c r="S2" s="16"/>
      <c r="T2" s="16"/>
      <c r="U2" s="15"/>
    </row>
    <row r="3" spans="2:28" x14ac:dyDescent="0.3">
      <c r="B3" s="138" t="s">
        <v>11</v>
      </c>
      <c r="C3" s="275" t="s">
        <v>246</v>
      </c>
      <c r="D3" s="276"/>
      <c r="E3" s="276"/>
      <c r="F3" s="276"/>
      <c r="G3" s="276"/>
      <c r="H3" s="276"/>
      <c r="I3" s="276"/>
      <c r="J3" s="277"/>
      <c r="L3" s="15"/>
      <c r="M3" s="15"/>
      <c r="N3" s="16"/>
      <c r="O3" s="16"/>
      <c r="P3" s="16"/>
      <c r="Q3" s="16"/>
      <c r="R3" s="16"/>
      <c r="S3" s="16"/>
      <c r="T3" s="17"/>
      <c r="U3" s="15"/>
    </row>
    <row r="4" spans="2:28" x14ac:dyDescent="0.3">
      <c r="B4" s="138" t="s">
        <v>38</v>
      </c>
      <c r="C4" s="264" t="s">
        <v>18</v>
      </c>
      <c r="D4" s="264"/>
      <c r="E4" s="264"/>
      <c r="F4" s="264"/>
      <c r="G4" s="264"/>
      <c r="H4" s="264"/>
      <c r="I4" s="264"/>
      <c r="J4" s="265"/>
      <c r="L4" s="15"/>
      <c r="M4" s="15"/>
      <c r="N4" s="16"/>
      <c r="O4" s="16"/>
      <c r="P4" s="16"/>
      <c r="Q4" s="16"/>
      <c r="R4" s="16"/>
      <c r="S4" s="16"/>
      <c r="T4" s="16"/>
      <c r="U4" s="15"/>
    </row>
    <row r="5" spans="2:28" x14ac:dyDescent="0.3">
      <c r="B5" s="139" t="s">
        <v>10</v>
      </c>
      <c r="C5" s="269" t="s">
        <v>247</v>
      </c>
      <c r="D5" s="270"/>
      <c r="E5" s="270"/>
      <c r="F5" s="270"/>
      <c r="G5" s="270"/>
      <c r="H5" s="271"/>
      <c r="I5" s="140" t="s">
        <v>12</v>
      </c>
      <c r="J5" s="193"/>
      <c r="L5" s="15"/>
      <c r="M5" s="15"/>
      <c r="N5" s="16"/>
      <c r="O5" s="16"/>
      <c r="P5" s="16"/>
      <c r="Q5" s="16"/>
      <c r="R5" s="16"/>
      <c r="S5" s="17"/>
      <c r="T5" s="18"/>
      <c r="U5" s="15"/>
    </row>
    <row r="6" spans="2:28" x14ac:dyDescent="0.3">
      <c r="B6" s="278"/>
      <c r="C6" s="279"/>
      <c r="D6" s="279"/>
      <c r="E6" s="279"/>
      <c r="F6" s="279"/>
      <c r="G6" s="279"/>
      <c r="H6" s="279"/>
      <c r="I6" s="279"/>
      <c r="J6" s="280"/>
      <c r="L6" s="15"/>
      <c r="M6" s="15"/>
      <c r="N6" s="16"/>
      <c r="O6" s="16"/>
      <c r="P6" s="16"/>
      <c r="Q6" s="16"/>
      <c r="R6" s="16"/>
      <c r="S6" s="17"/>
      <c r="T6" s="18"/>
      <c r="U6" s="15"/>
    </row>
    <row r="7" spans="2:28" s="19" customFormat="1" ht="46.8" x14ac:dyDescent="0.3">
      <c r="B7" s="141" t="s">
        <v>0</v>
      </c>
      <c r="C7" s="142" t="s">
        <v>4</v>
      </c>
      <c r="D7" s="142" t="s">
        <v>5</v>
      </c>
      <c r="E7" s="143" t="s">
        <v>1</v>
      </c>
      <c r="F7" s="144" t="s">
        <v>3</v>
      </c>
      <c r="G7" s="142" t="s">
        <v>2</v>
      </c>
      <c r="H7" s="145" t="s">
        <v>13</v>
      </c>
      <c r="I7" s="145" t="s">
        <v>57</v>
      </c>
      <c r="J7" s="146" t="s">
        <v>58</v>
      </c>
      <c r="L7" s="20"/>
      <c r="M7" s="21"/>
      <c r="N7" s="21"/>
      <c r="O7" s="21"/>
      <c r="P7" s="22"/>
      <c r="Q7" s="23"/>
      <c r="R7" s="21"/>
      <c r="S7" s="24"/>
      <c r="T7" s="24"/>
      <c r="U7" s="20"/>
    </row>
    <row r="8" spans="2:28" x14ac:dyDescent="0.3">
      <c r="B8" s="272"/>
      <c r="C8" s="273"/>
      <c r="D8" s="273"/>
      <c r="E8" s="273"/>
      <c r="F8" s="273"/>
      <c r="G8" s="273"/>
      <c r="H8" s="273"/>
      <c r="I8" s="273"/>
      <c r="J8" s="274"/>
      <c r="L8" s="15"/>
      <c r="M8" s="25"/>
      <c r="N8" s="25"/>
      <c r="O8" s="25"/>
      <c r="P8" s="249"/>
      <c r="Q8" s="249"/>
      <c r="R8" s="249"/>
      <c r="S8" s="249"/>
      <c r="T8" s="25"/>
      <c r="U8" s="15"/>
    </row>
    <row r="9" spans="2:28" x14ac:dyDescent="0.3">
      <c r="B9" s="147" t="s">
        <v>16</v>
      </c>
      <c r="C9" s="258" t="s">
        <v>6</v>
      </c>
      <c r="D9" s="258"/>
      <c r="E9" s="258"/>
      <c r="F9" s="258"/>
      <c r="G9" s="258"/>
      <c r="H9" s="258"/>
      <c r="I9" s="258"/>
      <c r="J9" s="259"/>
      <c r="L9" s="15"/>
      <c r="M9" s="17"/>
      <c r="N9" s="16"/>
      <c r="O9" s="16"/>
      <c r="P9" s="249"/>
      <c r="Q9" s="250"/>
      <c r="R9" s="250"/>
      <c r="S9" s="250"/>
      <c r="T9" s="16"/>
      <c r="U9" s="15"/>
    </row>
    <row r="10" spans="2:28" x14ac:dyDescent="0.3">
      <c r="B10" s="148" t="s">
        <v>7</v>
      </c>
      <c r="C10" s="149" t="s">
        <v>8</v>
      </c>
      <c r="D10" s="194"/>
      <c r="E10" s="150" t="s">
        <v>163</v>
      </c>
      <c r="F10" s="140">
        <f>Quantidade!D3</f>
        <v>3</v>
      </c>
      <c r="G10" s="149" t="s">
        <v>9</v>
      </c>
      <c r="H10" s="140">
        <f>ROUND(TRUNC(D10*$J$5+D10,3),2)</f>
        <v>0</v>
      </c>
      <c r="I10" s="140">
        <f>ROUND(F10*H10,2)</f>
        <v>0</v>
      </c>
      <c r="J10" s="151"/>
      <c r="L10" s="15"/>
      <c r="M10" s="17"/>
      <c r="N10" s="17"/>
      <c r="O10" s="17"/>
      <c r="P10" s="249"/>
      <c r="T10" s="27"/>
      <c r="U10" s="15"/>
    </row>
    <row r="11" spans="2:28" ht="31.2" x14ac:dyDescent="0.3">
      <c r="B11" s="148" t="s">
        <v>224</v>
      </c>
      <c r="C11" s="152" t="s">
        <v>23</v>
      </c>
      <c r="D11" s="195"/>
      <c r="E11" s="153" t="s">
        <v>132</v>
      </c>
      <c r="F11" s="154">
        <f>Quantidade!D6</f>
        <v>196.8</v>
      </c>
      <c r="G11" s="149" t="s">
        <v>9</v>
      </c>
      <c r="H11" s="140">
        <f>ROUND(TRUNC(D11*$J$5+D11,3),2)</f>
        <v>0</v>
      </c>
      <c r="I11" s="140">
        <f>ROUND(F11*H11,2)</f>
        <v>0</v>
      </c>
      <c r="J11" s="151"/>
      <c r="L11" s="15"/>
      <c r="M11" s="29"/>
      <c r="N11" s="30"/>
      <c r="O11" s="29"/>
      <c r="Q11" s="31"/>
      <c r="R11" s="31"/>
      <c r="T11" s="27"/>
      <c r="U11" s="15"/>
    </row>
    <row r="12" spans="2:28" x14ac:dyDescent="0.3">
      <c r="B12" s="148" t="s">
        <v>121</v>
      </c>
      <c r="C12" s="155">
        <v>93358</v>
      </c>
      <c r="D12" s="196"/>
      <c r="E12" s="156" t="s">
        <v>26</v>
      </c>
      <c r="F12" s="157">
        <f>Quantidade!E15</f>
        <v>17.68</v>
      </c>
      <c r="G12" s="155" t="s">
        <v>30</v>
      </c>
      <c r="H12" s="140">
        <f>ROUND(TRUNC(D12*$J$5+D12,3),2)</f>
        <v>0</v>
      </c>
      <c r="I12" s="140">
        <f>ROUND(F12*H12,2)</f>
        <v>0</v>
      </c>
      <c r="J12" s="158"/>
      <c r="M12" s="17"/>
      <c r="N12" s="17"/>
      <c r="O12" s="17"/>
      <c r="P12" s="32"/>
      <c r="Q12" s="17"/>
      <c r="R12" s="32"/>
      <c r="S12" s="27"/>
      <c r="T12" s="27"/>
      <c r="U12" s="15"/>
      <c r="V12" s="15"/>
      <c r="W12" s="15"/>
      <c r="X12" s="15"/>
      <c r="Y12" s="15"/>
      <c r="Z12" s="15"/>
      <c r="AA12" s="15"/>
      <c r="AB12" s="15"/>
    </row>
    <row r="13" spans="2:28" x14ac:dyDescent="0.3">
      <c r="B13" s="148" t="s">
        <v>225</v>
      </c>
      <c r="C13" s="159" t="s">
        <v>27</v>
      </c>
      <c r="D13" s="197"/>
      <c r="E13" s="160" t="s">
        <v>28</v>
      </c>
      <c r="F13" s="161">
        <f>Quantidade!E16</f>
        <v>5.4999999999999982</v>
      </c>
      <c r="G13" s="159" t="s">
        <v>30</v>
      </c>
      <c r="H13" s="140">
        <f>ROUND(TRUNC(D13*$J$5+D13,3),2)</f>
        <v>0</v>
      </c>
      <c r="I13" s="140">
        <f>ROUND(F13*H13,2)</f>
        <v>0</v>
      </c>
      <c r="J13" s="158"/>
      <c r="M13" s="17"/>
      <c r="N13" s="17"/>
      <c r="O13" s="17"/>
      <c r="P13" s="16"/>
      <c r="Q13" s="17"/>
      <c r="R13" s="32"/>
      <c r="S13" s="27"/>
      <c r="T13" s="27"/>
      <c r="U13" s="15"/>
      <c r="V13" s="15"/>
      <c r="W13" s="15"/>
      <c r="X13" s="15"/>
      <c r="Y13" s="15"/>
      <c r="Z13" s="15"/>
      <c r="AA13" s="15"/>
      <c r="AB13" s="15"/>
    </row>
    <row r="14" spans="2:28" x14ac:dyDescent="0.3">
      <c r="B14" s="254" t="s">
        <v>14</v>
      </c>
      <c r="C14" s="255"/>
      <c r="D14" s="255"/>
      <c r="E14" s="255"/>
      <c r="F14" s="255"/>
      <c r="G14" s="255"/>
      <c r="H14" s="255"/>
      <c r="I14" s="255"/>
      <c r="J14" s="162">
        <f>SUM(I10:I13)</f>
        <v>0</v>
      </c>
      <c r="M14" s="16"/>
      <c r="N14" s="16"/>
      <c r="O14" s="17"/>
      <c r="P14" s="16"/>
      <c r="Q14" s="16"/>
      <c r="R14" s="16"/>
      <c r="S14" s="16"/>
      <c r="T14" s="28"/>
      <c r="U14" s="15"/>
      <c r="V14" s="15"/>
      <c r="W14" s="15"/>
      <c r="X14" s="15"/>
      <c r="Y14" s="15"/>
      <c r="Z14" s="15"/>
      <c r="AA14" s="15"/>
      <c r="AB14" s="15"/>
    </row>
    <row r="15" spans="2:28" x14ac:dyDescent="0.3">
      <c r="B15" s="147" t="s">
        <v>15</v>
      </c>
      <c r="C15" s="258" t="s">
        <v>25</v>
      </c>
      <c r="D15" s="258"/>
      <c r="E15" s="258"/>
      <c r="F15" s="258"/>
      <c r="G15" s="258"/>
      <c r="H15" s="258"/>
      <c r="I15" s="258"/>
      <c r="J15" s="259"/>
      <c r="M15" s="17"/>
      <c r="N15" s="16"/>
      <c r="O15" s="17"/>
      <c r="P15" s="16"/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</row>
    <row r="16" spans="2:28" x14ac:dyDescent="0.3">
      <c r="B16" s="163" t="s">
        <v>122</v>
      </c>
      <c r="C16" s="164">
        <v>92873</v>
      </c>
      <c r="D16" s="198"/>
      <c r="E16" s="165" t="s">
        <v>127</v>
      </c>
      <c r="F16" s="166">
        <f>Quantidade!E25</f>
        <v>12.180000000000001</v>
      </c>
      <c r="G16" s="159" t="s">
        <v>30</v>
      </c>
      <c r="H16" s="140">
        <f>ROUND(TRUNC(D16*$J$5+D16,3),2)</f>
        <v>0</v>
      </c>
      <c r="I16" s="140">
        <f>ROUND(F16*H16,2)</f>
        <v>0</v>
      </c>
      <c r="J16" s="158"/>
      <c r="M16" s="29"/>
      <c r="N16" s="34"/>
      <c r="O16" s="29"/>
      <c r="P16" s="33"/>
      <c r="Q16" s="17"/>
      <c r="R16" s="32"/>
      <c r="S16" s="27"/>
      <c r="T16" s="27"/>
      <c r="U16" s="15"/>
      <c r="V16" s="15"/>
      <c r="W16" s="15"/>
      <c r="X16" s="15"/>
      <c r="Y16" s="15"/>
      <c r="Z16" s="15"/>
      <c r="AA16" s="15"/>
      <c r="AB16" s="15"/>
    </row>
    <row r="17" spans="2:28" x14ac:dyDescent="0.3">
      <c r="B17" s="163" t="s">
        <v>123</v>
      </c>
      <c r="C17" s="164">
        <v>5651</v>
      </c>
      <c r="D17" s="198"/>
      <c r="E17" s="165" t="s">
        <v>128</v>
      </c>
      <c r="F17" s="166">
        <f>Quantidade!D35</f>
        <v>29.48</v>
      </c>
      <c r="G17" s="159" t="s">
        <v>9</v>
      </c>
      <c r="H17" s="140">
        <f>ROUND(TRUNC(D17*$J$5+D17,3),2)</f>
        <v>0</v>
      </c>
      <c r="I17" s="140">
        <f>ROUND(F17*H17,2)</f>
        <v>0</v>
      </c>
      <c r="J17" s="158"/>
      <c r="M17" s="29"/>
      <c r="N17" s="34"/>
      <c r="O17" s="29"/>
      <c r="P17" s="33"/>
      <c r="Q17" s="17"/>
      <c r="R17" s="32"/>
      <c r="S17" s="27"/>
      <c r="T17" s="27"/>
      <c r="U17" s="15"/>
      <c r="V17" s="15"/>
      <c r="W17" s="15"/>
      <c r="X17" s="15"/>
      <c r="Y17" s="15"/>
      <c r="Z17" s="15"/>
      <c r="AA17" s="15"/>
      <c r="AB17" s="15"/>
    </row>
    <row r="18" spans="2:28" ht="31.2" x14ac:dyDescent="0.3">
      <c r="B18" s="163" t="s">
        <v>124</v>
      </c>
      <c r="C18" s="164">
        <v>94965</v>
      </c>
      <c r="D18" s="198"/>
      <c r="E18" s="165" t="s">
        <v>240</v>
      </c>
      <c r="F18" s="166">
        <f>F16</f>
        <v>12.180000000000001</v>
      </c>
      <c r="G18" s="159" t="s">
        <v>30</v>
      </c>
      <c r="H18" s="140">
        <f>ROUND(TRUNC(D18*$J$5+D18,3),2)</f>
        <v>0</v>
      </c>
      <c r="I18" s="140">
        <f>ROUND(F18*H18,2)</f>
        <v>0</v>
      </c>
      <c r="J18" s="158"/>
      <c r="M18" s="29"/>
      <c r="N18" s="34"/>
      <c r="O18" s="29"/>
      <c r="P18" s="33"/>
      <c r="Q18" s="17"/>
      <c r="R18" s="32"/>
      <c r="S18" s="27"/>
      <c r="T18" s="27"/>
      <c r="U18" s="15"/>
      <c r="V18" s="15"/>
      <c r="W18" s="15"/>
      <c r="X18" s="15"/>
      <c r="Y18" s="15"/>
      <c r="Z18" s="15"/>
      <c r="AA18" s="15"/>
      <c r="AB18" s="15"/>
    </row>
    <row r="19" spans="2:28" x14ac:dyDescent="0.3">
      <c r="B19" s="163" t="s">
        <v>125</v>
      </c>
      <c r="C19" s="164" t="s">
        <v>182</v>
      </c>
      <c r="D19" s="198"/>
      <c r="E19" s="165" t="s">
        <v>183</v>
      </c>
      <c r="F19" s="166">
        <f>F16</f>
        <v>12.180000000000001</v>
      </c>
      <c r="G19" s="159" t="s">
        <v>55</v>
      </c>
      <c r="H19" s="140">
        <f>ROUND(TRUNC(D19*$J$5+D19,3),2)</f>
        <v>0</v>
      </c>
      <c r="I19" s="140">
        <f>ROUND(F19*H19,2)</f>
        <v>0</v>
      </c>
      <c r="J19" s="158"/>
      <c r="M19" s="29"/>
      <c r="N19" s="34"/>
      <c r="O19" s="29"/>
      <c r="P19" s="33"/>
      <c r="Q19" s="17"/>
      <c r="R19" s="32"/>
      <c r="S19" s="27"/>
      <c r="T19" s="27"/>
      <c r="U19" s="15"/>
      <c r="V19" s="15"/>
      <c r="W19" s="15"/>
      <c r="X19" s="15"/>
      <c r="Y19" s="15"/>
      <c r="Z19" s="15"/>
      <c r="AA19" s="15"/>
      <c r="AB19" s="15"/>
    </row>
    <row r="20" spans="2:28" x14ac:dyDescent="0.3">
      <c r="B20" s="163" t="s">
        <v>126</v>
      </c>
      <c r="C20" s="164" t="s">
        <v>187</v>
      </c>
      <c r="D20" s="199"/>
      <c r="E20" s="165" t="s">
        <v>180</v>
      </c>
      <c r="F20" s="166">
        <f>Quantidade!E28</f>
        <v>2.52</v>
      </c>
      <c r="G20" s="159" t="s">
        <v>30</v>
      </c>
      <c r="H20" s="140">
        <f>ROUND(TRUNC(D20*$J$5+D20,3),2)</f>
        <v>0</v>
      </c>
      <c r="I20" s="140">
        <f>ROUND(F20*H20,2)</f>
        <v>0</v>
      </c>
      <c r="J20" s="158"/>
      <c r="M20" s="29"/>
      <c r="N20" s="34"/>
      <c r="O20" s="29"/>
      <c r="P20" s="33"/>
      <c r="Q20" s="17"/>
      <c r="R20" s="32"/>
      <c r="S20" s="27"/>
      <c r="T20" s="27"/>
      <c r="U20" s="15"/>
      <c r="V20" s="15"/>
      <c r="W20" s="15"/>
      <c r="X20" s="15"/>
      <c r="Y20" s="15"/>
      <c r="Z20" s="15"/>
      <c r="AA20" s="15"/>
      <c r="AB20" s="15"/>
    </row>
    <row r="21" spans="2:28" x14ac:dyDescent="0.3">
      <c r="B21" s="254" t="s">
        <v>14</v>
      </c>
      <c r="C21" s="255"/>
      <c r="D21" s="255"/>
      <c r="E21" s="255"/>
      <c r="F21" s="255"/>
      <c r="G21" s="255"/>
      <c r="H21" s="255"/>
      <c r="I21" s="255"/>
      <c r="J21" s="162">
        <f>SUM(I16:I20)</f>
        <v>0</v>
      </c>
      <c r="M21" s="16"/>
      <c r="N21" s="35"/>
      <c r="O21" s="16"/>
      <c r="P21" s="16"/>
      <c r="Q21" s="16"/>
      <c r="R21" s="16"/>
      <c r="S21" s="16"/>
      <c r="T21" s="28"/>
      <c r="U21" s="15"/>
      <c r="V21" s="15"/>
      <c r="W21" s="15"/>
      <c r="X21" s="15"/>
      <c r="Y21" s="15"/>
      <c r="Z21" s="15"/>
      <c r="AA21" s="15"/>
      <c r="AB21" s="15"/>
    </row>
    <row r="22" spans="2:28" x14ac:dyDescent="0.3">
      <c r="B22" s="147" t="s">
        <v>17</v>
      </c>
      <c r="C22" s="258" t="s">
        <v>31</v>
      </c>
      <c r="D22" s="258"/>
      <c r="E22" s="258"/>
      <c r="F22" s="258"/>
      <c r="G22" s="258"/>
      <c r="H22" s="258"/>
      <c r="I22" s="258"/>
      <c r="J22" s="259"/>
      <c r="M22" s="17"/>
      <c r="N22" s="16"/>
      <c r="O22" s="16"/>
      <c r="P22" s="16"/>
      <c r="Q22" s="16"/>
      <c r="R22" s="16"/>
      <c r="S22" s="16"/>
      <c r="T22" s="16"/>
      <c r="U22" s="15"/>
      <c r="V22" s="15"/>
      <c r="W22" s="15"/>
      <c r="X22" s="15"/>
      <c r="Y22" s="15"/>
      <c r="Z22" s="15"/>
      <c r="AA22" s="15"/>
      <c r="AB22" s="15"/>
    </row>
    <row r="23" spans="2:28" x14ac:dyDescent="0.3">
      <c r="B23" s="167" t="s">
        <v>129</v>
      </c>
      <c r="C23" s="155">
        <v>83742</v>
      </c>
      <c r="D23" s="196"/>
      <c r="E23" s="168" t="s">
        <v>56</v>
      </c>
      <c r="F23" s="157">
        <f>Quantidade!D44</f>
        <v>40</v>
      </c>
      <c r="G23" s="155" t="s">
        <v>9</v>
      </c>
      <c r="H23" s="140">
        <f>ROUND(TRUNC(D23*$J$5+D23,3),2)</f>
        <v>0</v>
      </c>
      <c r="I23" s="140">
        <f>ROUND(F23*H23,2)</f>
        <v>0</v>
      </c>
      <c r="J23" s="158"/>
      <c r="M23" s="17"/>
      <c r="N23" s="17"/>
      <c r="O23" s="17"/>
      <c r="P23" s="36"/>
      <c r="Q23" s="17"/>
      <c r="R23" s="32"/>
      <c r="S23" s="27"/>
      <c r="T23" s="27"/>
      <c r="U23" s="15"/>
      <c r="V23" s="15"/>
      <c r="W23" s="15"/>
      <c r="X23" s="15"/>
      <c r="Y23" s="15"/>
      <c r="Z23" s="15"/>
      <c r="AA23" s="15"/>
      <c r="AB23" s="15"/>
    </row>
    <row r="24" spans="2:28" x14ac:dyDescent="0.3">
      <c r="B24" s="254" t="s">
        <v>14</v>
      </c>
      <c r="C24" s="255"/>
      <c r="D24" s="255"/>
      <c r="E24" s="255"/>
      <c r="F24" s="255"/>
      <c r="G24" s="255"/>
      <c r="H24" s="255"/>
      <c r="I24" s="255"/>
      <c r="J24" s="162">
        <f>SUM(I23:I23)</f>
        <v>0</v>
      </c>
      <c r="M24" s="16"/>
      <c r="N24" s="16"/>
      <c r="O24" s="16"/>
      <c r="P24" s="16"/>
      <c r="Q24" s="16"/>
      <c r="R24" s="16"/>
      <c r="S24" s="16"/>
      <c r="T24" s="28"/>
      <c r="U24" s="15"/>
      <c r="V24" s="15"/>
      <c r="W24" s="15"/>
      <c r="X24" s="15"/>
      <c r="Y24" s="15"/>
      <c r="Z24" s="15"/>
      <c r="AA24" s="15"/>
      <c r="AB24" s="15"/>
    </row>
    <row r="25" spans="2:28" x14ac:dyDescent="0.3">
      <c r="B25" s="147" t="s">
        <v>19</v>
      </c>
      <c r="C25" s="258" t="s">
        <v>24</v>
      </c>
      <c r="D25" s="258"/>
      <c r="E25" s="258"/>
      <c r="F25" s="258"/>
      <c r="G25" s="258"/>
      <c r="H25" s="258"/>
      <c r="I25" s="258"/>
      <c r="J25" s="259"/>
      <c r="M25" s="17"/>
      <c r="N25" s="15"/>
      <c r="O25" s="16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31.2" x14ac:dyDescent="0.3">
      <c r="B26" s="169" t="s">
        <v>130</v>
      </c>
      <c r="C26" s="170" t="s">
        <v>187</v>
      </c>
      <c r="D26" s="200"/>
      <c r="E26" s="171" t="str">
        <f>'Composição '!A2</f>
        <v xml:space="preserve">Piso em concreto, adensado e reguado - resistência 25Mpa, espessura 8cm, com malha estrutural </v>
      </c>
      <c r="F26" s="172">
        <f>Quantidade!E47</f>
        <v>13.18</v>
      </c>
      <c r="G26" s="173" t="s">
        <v>212</v>
      </c>
      <c r="H26" s="140">
        <f>ROUND(TRUNC(D26*$J$5+D26,3),2)</f>
        <v>0</v>
      </c>
      <c r="I26" s="140">
        <f>ROUND(F26*H26,2)</f>
        <v>0</v>
      </c>
      <c r="J26" s="174"/>
      <c r="M26" s="17"/>
      <c r="N26" s="15"/>
      <c r="O26" s="16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x14ac:dyDescent="0.3">
      <c r="B27" s="175" t="s">
        <v>131</v>
      </c>
      <c r="C27" s="173" t="s">
        <v>187</v>
      </c>
      <c r="D27" s="201"/>
      <c r="E27" s="176" t="str">
        <f>'Composição '!A12</f>
        <v>Polimento mecanizado</v>
      </c>
      <c r="F27" s="172">
        <f>Quantidade!D50</f>
        <v>164.8</v>
      </c>
      <c r="G27" s="173" t="s">
        <v>9</v>
      </c>
      <c r="H27" s="140">
        <f>ROUND(TRUNC(D27*$J$5+D27,3),2)</f>
        <v>0</v>
      </c>
      <c r="I27" s="140">
        <f>ROUND(F27*H27,2)</f>
        <v>0</v>
      </c>
      <c r="J27" s="174"/>
      <c r="M27" s="17"/>
      <c r="N27" s="15"/>
      <c r="O27" s="1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2:28" x14ac:dyDescent="0.3">
      <c r="B28" s="175" t="s">
        <v>243</v>
      </c>
      <c r="C28" s="173">
        <v>83626</v>
      </c>
      <c r="D28" s="201"/>
      <c r="E28" s="176" t="s">
        <v>244</v>
      </c>
      <c r="F28" s="172">
        <v>17.600000000000001</v>
      </c>
      <c r="G28" s="173" t="s">
        <v>220</v>
      </c>
      <c r="H28" s="140">
        <f>ROUND(TRUNC(D28*$J$5+D28,3),2)</f>
        <v>0</v>
      </c>
      <c r="I28" s="140">
        <f>ROUND(F28*H28,2)</f>
        <v>0</v>
      </c>
      <c r="J28" s="174"/>
      <c r="M28" s="17"/>
      <c r="N28" s="15"/>
      <c r="O28" s="1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2:28" x14ac:dyDescent="0.3">
      <c r="B29" s="254" t="s">
        <v>14</v>
      </c>
      <c r="C29" s="255"/>
      <c r="D29" s="255"/>
      <c r="E29" s="255"/>
      <c r="F29" s="255"/>
      <c r="G29" s="255"/>
      <c r="H29" s="255"/>
      <c r="I29" s="255"/>
      <c r="J29" s="162">
        <f>SUM(I26:I28)</f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5"/>
      <c r="X29" s="15"/>
      <c r="Y29" s="15"/>
      <c r="Z29" s="15"/>
      <c r="AA29" s="15"/>
      <c r="AB29" s="15"/>
    </row>
    <row r="30" spans="2:28" x14ac:dyDescent="0.3">
      <c r="B30" s="147" t="s">
        <v>20</v>
      </c>
      <c r="C30" s="258" t="s">
        <v>237</v>
      </c>
      <c r="D30" s="258"/>
      <c r="E30" s="258"/>
      <c r="F30" s="258"/>
      <c r="G30" s="258"/>
      <c r="H30" s="258"/>
      <c r="I30" s="258"/>
      <c r="J30" s="259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5"/>
      <c r="X30" s="15"/>
      <c r="Y30" s="15"/>
      <c r="Z30" s="15"/>
      <c r="AA30" s="15"/>
      <c r="AB30" s="15"/>
    </row>
    <row r="31" spans="2:28" ht="46.8" x14ac:dyDescent="0.3">
      <c r="B31" s="163" t="s">
        <v>21</v>
      </c>
      <c r="C31" s="152" t="s">
        <v>236</v>
      </c>
      <c r="D31" s="195"/>
      <c r="E31" s="177" t="s">
        <v>245</v>
      </c>
      <c r="F31" s="154">
        <f>Quantidade!D61</f>
        <v>502.9</v>
      </c>
      <c r="G31" s="149" t="s">
        <v>9</v>
      </c>
      <c r="H31" s="140">
        <f>ROUND(TRUNC(D31*$J$5+D31,3),2)</f>
        <v>0</v>
      </c>
      <c r="I31" s="140">
        <f>ROUND(F31*H31,2)</f>
        <v>0</v>
      </c>
      <c r="J31" s="178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5"/>
      <c r="X31" s="15"/>
      <c r="Y31" s="15"/>
      <c r="Z31" s="15"/>
      <c r="AA31" s="15"/>
      <c r="AB31" s="15"/>
    </row>
    <row r="32" spans="2:28" x14ac:dyDescent="0.3">
      <c r="B32" s="256" t="s">
        <v>14</v>
      </c>
      <c r="C32" s="257"/>
      <c r="D32" s="257"/>
      <c r="E32" s="257"/>
      <c r="F32" s="257"/>
      <c r="G32" s="257"/>
      <c r="H32" s="257"/>
      <c r="I32" s="257"/>
      <c r="J32" s="179">
        <f>SUM(I31:I31)</f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5"/>
      <c r="X32" s="15"/>
      <c r="Y32" s="15"/>
      <c r="Z32" s="15"/>
      <c r="AA32" s="15"/>
      <c r="AB32" s="15"/>
    </row>
    <row r="33" spans="2:22" x14ac:dyDescent="0.3">
      <c r="B33" s="147" t="s">
        <v>34</v>
      </c>
      <c r="C33" s="260" t="s">
        <v>29</v>
      </c>
      <c r="D33" s="260"/>
      <c r="E33" s="260"/>
      <c r="F33" s="260"/>
      <c r="G33" s="260"/>
      <c r="H33" s="260"/>
      <c r="I33" s="260"/>
      <c r="J33" s="261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2:22" ht="31.2" x14ac:dyDescent="0.3">
      <c r="B34" s="180" t="s">
        <v>231</v>
      </c>
      <c r="C34" s="152">
        <v>72110</v>
      </c>
      <c r="D34" s="195"/>
      <c r="E34" s="181" t="s">
        <v>230</v>
      </c>
      <c r="F34" s="154">
        <f>Quantidade!D65</f>
        <v>244.4</v>
      </c>
      <c r="G34" s="149" t="s">
        <v>9</v>
      </c>
      <c r="H34" s="140">
        <f>ROUND(TRUNC(D34*$J$5+D34,3),2)</f>
        <v>0</v>
      </c>
      <c r="I34" s="140">
        <f>ROUND(F34*H34,2)</f>
        <v>0</v>
      </c>
      <c r="J34" s="262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2:22" x14ac:dyDescent="0.3">
      <c r="B35" s="180" t="s">
        <v>232</v>
      </c>
      <c r="C35" s="182">
        <v>94213</v>
      </c>
      <c r="D35" s="202"/>
      <c r="E35" s="183" t="s">
        <v>241</v>
      </c>
      <c r="F35" s="184">
        <f>Quantidade!D70</f>
        <v>244.4</v>
      </c>
      <c r="G35" s="185" t="s">
        <v>9</v>
      </c>
      <c r="H35" s="140">
        <f>ROUND(TRUNC(D35*$J$5+D35,3),2)</f>
        <v>0</v>
      </c>
      <c r="I35" s="140">
        <f>ROUND(F35*H35,2)</f>
        <v>0</v>
      </c>
      <c r="J35" s="263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2:22" x14ac:dyDescent="0.3">
      <c r="B36" s="180" t="s">
        <v>233</v>
      </c>
      <c r="C36" s="182">
        <v>94228</v>
      </c>
      <c r="D36" s="202"/>
      <c r="E36" s="183" t="s">
        <v>219</v>
      </c>
      <c r="F36" s="184">
        <f>Quantidade!C73</f>
        <v>52</v>
      </c>
      <c r="G36" s="185" t="s">
        <v>220</v>
      </c>
      <c r="H36" s="140">
        <f>ROUND(TRUNC(D36*$J$5+D36,3),2)</f>
        <v>0</v>
      </c>
      <c r="I36" s="140">
        <f>ROUND(F36*H36,2)</f>
        <v>0</v>
      </c>
      <c r="J36" s="263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2" x14ac:dyDescent="0.3">
      <c r="B37" s="180" t="s">
        <v>234</v>
      </c>
      <c r="C37" s="182">
        <v>89512</v>
      </c>
      <c r="D37" s="202"/>
      <c r="E37" s="183" t="s">
        <v>223</v>
      </c>
      <c r="F37" s="184">
        <v>14</v>
      </c>
      <c r="G37" s="185" t="s">
        <v>220</v>
      </c>
      <c r="H37" s="140">
        <f>ROUND(TRUNC(D37*$J$5+D37,3),2)</f>
        <v>0</v>
      </c>
      <c r="I37" s="140">
        <f>ROUND(F37*H37,2)</f>
        <v>0</v>
      </c>
      <c r="J37" s="263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2" x14ac:dyDescent="0.3">
      <c r="B38" s="254" t="s">
        <v>14</v>
      </c>
      <c r="C38" s="255"/>
      <c r="D38" s="255"/>
      <c r="E38" s="255"/>
      <c r="F38" s="255"/>
      <c r="G38" s="255"/>
      <c r="H38" s="255"/>
      <c r="I38" s="255"/>
      <c r="J38" s="162">
        <f>SUM(I34:I37)</f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2:22" x14ac:dyDescent="0.3">
      <c r="B39" s="147" t="s">
        <v>22</v>
      </c>
      <c r="C39" s="258" t="s">
        <v>49</v>
      </c>
      <c r="D39" s="258"/>
      <c r="E39" s="258"/>
      <c r="F39" s="258"/>
      <c r="G39" s="258"/>
      <c r="H39" s="258"/>
      <c r="I39" s="258"/>
      <c r="J39" s="259"/>
      <c r="M39" s="17"/>
      <c r="N39" s="17"/>
      <c r="O39" s="16"/>
      <c r="P39" s="16"/>
      <c r="Q39" s="16"/>
      <c r="R39" s="32"/>
      <c r="S39" s="27"/>
      <c r="T39" s="27"/>
    </row>
    <row r="40" spans="2:22" x14ac:dyDescent="0.3">
      <c r="B40" s="148" t="s">
        <v>226</v>
      </c>
      <c r="C40" s="149">
        <v>9537</v>
      </c>
      <c r="D40" s="194"/>
      <c r="E40" s="186" t="s">
        <v>50</v>
      </c>
      <c r="F40" s="154">
        <f>Quantidade!D6</f>
        <v>196.8</v>
      </c>
      <c r="G40" s="149" t="s">
        <v>9</v>
      </c>
      <c r="H40" s="140">
        <f>ROUND(TRUNC(D40*$J$5+D40,3),2)</f>
        <v>0</v>
      </c>
      <c r="I40" s="140">
        <f>ROUND(F40*H40,2)</f>
        <v>0</v>
      </c>
      <c r="J40" s="151"/>
      <c r="M40" s="17"/>
      <c r="N40" s="17"/>
      <c r="O40" s="16"/>
      <c r="P40" s="16"/>
      <c r="Q40" s="16"/>
      <c r="R40" s="32"/>
      <c r="S40" s="27"/>
      <c r="T40" s="27"/>
    </row>
    <row r="41" spans="2:22" x14ac:dyDescent="0.3">
      <c r="B41" s="254" t="s">
        <v>14</v>
      </c>
      <c r="C41" s="255"/>
      <c r="D41" s="255"/>
      <c r="E41" s="255"/>
      <c r="F41" s="255"/>
      <c r="G41" s="255"/>
      <c r="H41" s="255"/>
      <c r="I41" s="255"/>
      <c r="J41" s="187">
        <f>SUM(I40:I40)</f>
        <v>0</v>
      </c>
      <c r="M41" s="17"/>
      <c r="N41" s="17"/>
      <c r="O41" s="16"/>
      <c r="P41" s="16"/>
      <c r="Q41" s="16"/>
      <c r="R41" s="32"/>
      <c r="S41" s="27"/>
      <c r="T41" s="27"/>
    </row>
    <row r="42" spans="2:22" x14ac:dyDescent="0.3">
      <c r="B42" s="188"/>
      <c r="C42" s="189"/>
      <c r="D42" s="189"/>
      <c r="E42" s="189"/>
      <c r="F42" s="189"/>
      <c r="G42" s="189"/>
      <c r="H42" s="190"/>
      <c r="I42" s="190"/>
      <c r="J42" s="191"/>
      <c r="M42" s="17"/>
      <c r="N42" s="17"/>
      <c r="O42" s="16"/>
      <c r="P42" s="16"/>
      <c r="Q42" s="16"/>
      <c r="R42" s="32"/>
      <c r="S42" s="27"/>
      <c r="T42" s="27"/>
    </row>
    <row r="43" spans="2:22" x14ac:dyDescent="0.3">
      <c r="B43" s="251" t="s">
        <v>32</v>
      </c>
      <c r="C43" s="252"/>
      <c r="D43" s="252"/>
      <c r="E43" s="252"/>
      <c r="F43" s="252"/>
      <c r="G43" s="252"/>
      <c r="H43" s="252"/>
      <c r="I43" s="253"/>
      <c r="J43" s="192">
        <f>SUM(J11:J41)</f>
        <v>0</v>
      </c>
      <c r="M43" s="16"/>
      <c r="N43" s="16"/>
      <c r="R43" s="16"/>
      <c r="S43" s="16"/>
      <c r="T43" s="16"/>
      <c r="U43" s="16"/>
    </row>
    <row r="44" spans="2:22" x14ac:dyDescent="0.3">
      <c r="B44" s="231" t="s">
        <v>238</v>
      </c>
      <c r="C44" s="232"/>
      <c r="D44" s="232"/>
      <c r="E44" s="233"/>
      <c r="F44" s="232"/>
      <c r="G44" s="232"/>
      <c r="H44" s="234"/>
      <c r="I44" s="234"/>
      <c r="J44" s="235"/>
      <c r="M44" s="16"/>
      <c r="N44" s="16"/>
      <c r="R44" s="16"/>
      <c r="S44" s="16"/>
      <c r="T44" s="16"/>
      <c r="U44" s="16"/>
    </row>
    <row r="45" spans="2:22" x14ac:dyDescent="0.3">
      <c r="B45" s="231" t="s">
        <v>239</v>
      </c>
      <c r="C45" s="232"/>
      <c r="D45" s="232"/>
      <c r="E45" s="233"/>
      <c r="F45" s="232"/>
      <c r="G45" s="232"/>
      <c r="H45" s="234"/>
      <c r="I45" s="234"/>
      <c r="J45" s="235"/>
      <c r="M45" s="16"/>
      <c r="N45" s="16"/>
      <c r="R45" s="16"/>
      <c r="S45" s="16"/>
      <c r="T45" s="16"/>
      <c r="U45" s="16"/>
    </row>
    <row r="46" spans="2:22" x14ac:dyDescent="0.3">
      <c r="B46" s="236"/>
      <c r="C46" s="232"/>
      <c r="D46" s="232"/>
      <c r="E46" s="233"/>
      <c r="F46" s="232"/>
      <c r="G46" s="232"/>
      <c r="H46" s="234"/>
      <c r="I46" s="234"/>
      <c r="J46" s="235"/>
      <c r="M46" s="16"/>
      <c r="N46" s="16"/>
      <c r="R46" s="16"/>
      <c r="S46" s="16"/>
      <c r="T46" s="16"/>
      <c r="U46" s="16"/>
    </row>
    <row r="47" spans="2:22" x14ac:dyDescent="0.3">
      <c r="B47" s="236"/>
      <c r="C47" s="232"/>
      <c r="D47" s="232"/>
      <c r="E47" s="233"/>
      <c r="F47" s="232"/>
      <c r="G47" s="232"/>
      <c r="H47" s="234"/>
      <c r="I47" s="234"/>
      <c r="J47" s="235"/>
      <c r="M47" s="16"/>
      <c r="N47" s="16"/>
      <c r="R47" s="16"/>
      <c r="S47" s="16"/>
      <c r="T47" s="16"/>
      <c r="U47" s="16"/>
    </row>
    <row r="48" spans="2:22" x14ac:dyDescent="0.3">
      <c r="B48" s="236"/>
      <c r="C48" s="232"/>
      <c r="D48" s="232"/>
      <c r="E48" s="233"/>
      <c r="F48" s="232"/>
      <c r="G48" s="232"/>
      <c r="H48" s="234"/>
      <c r="I48" s="234"/>
      <c r="J48" s="235"/>
      <c r="M48" s="16"/>
      <c r="N48" s="16"/>
      <c r="R48" s="16"/>
      <c r="S48" s="16"/>
      <c r="T48" s="16"/>
      <c r="U48" s="16"/>
    </row>
    <row r="49" spans="2:21" x14ac:dyDescent="0.3">
      <c r="B49" s="246" t="s">
        <v>33</v>
      </c>
      <c r="C49" s="247"/>
      <c r="D49" s="247"/>
      <c r="E49" s="247"/>
      <c r="F49" s="247"/>
      <c r="G49" s="247"/>
      <c r="H49" s="247"/>
      <c r="I49" s="247"/>
      <c r="J49" s="248"/>
      <c r="M49" s="16"/>
      <c r="N49" s="16"/>
      <c r="O49" s="16"/>
      <c r="P49" s="16"/>
      <c r="Q49" s="16"/>
      <c r="R49" s="16"/>
      <c r="S49" s="16"/>
      <c r="T49" s="16"/>
      <c r="U49" s="16"/>
    </row>
    <row r="50" spans="2:21" x14ac:dyDescent="0.3">
      <c r="B50" s="246" t="s">
        <v>37</v>
      </c>
      <c r="C50" s="247"/>
      <c r="D50" s="247"/>
      <c r="E50" s="247"/>
      <c r="F50" s="247"/>
      <c r="G50" s="247"/>
      <c r="H50" s="247"/>
      <c r="I50" s="247"/>
      <c r="J50" s="248"/>
      <c r="M50" s="16"/>
      <c r="N50" s="16"/>
      <c r="O50" s="16"/>
      <c r="P50" s="16"/>
      <c r="Q50" s="16"/>
      <c r="R50" s="16"/>
      <c r="S50" s="16"/>
      <c r="T50" s="16"/>
      <c r="U50" s="16"/>
    </row>
    <row r="51" spans="2:21" x14ac:dyDescent="0.3">
      <c r="B51" s="246" t="s">
        <v>104</v>
      </c>
      <c r="C51" s="247"/>
      <c r="D51" s="247"/>
      <c r="E51" s="247"/>
      <c r="F51" s="247"/>
      <c r="G51" s="247"/>
      <c r="H51" s="247"/>
      <c r="I51" s="247"/>
      <c r="J51" s="248"/>
      <c r="M51" s="16"/>
      <c r="N51" s="16"/>
      <c r="O51" s="16"/>
      <c r="P51" s="16"/>
      <c r="Q51" s="16"/>
      <c r="R51" s="16"/>
      <c r="S51" s="16"/>
      <c r="T51" s="16"/>
      <c r="U51" s="16"/>
    </row>
    <row r="52" spans="2:21" x14ac:dyDescent="0.3">
      <c r="B52" s="246" t="s">
        <v>103</v>
      </c>
      <c r="C52" s="247"/>
      <c r="D52" s="247"/>
      <c r="E52" s="247"/>
      <c r="F52" s="247"/>
      <c r="G52" s="247"/>
      <c r="H52" s="247"/>
      <c r="I52" s="247"/>
      <c r="J52" s="248"/>
      <c r="M52" s="16"/>
      <c r="N52" s="16"/>
      <c r="O52" s="16"/>
      <c r="P52" s="16"/>
      <c r="Q52" s="16"/>
      <c r="R52" s="16"/>
      <c r="S52" s="16"/>
      <c r="T52" s="16"/>
      <c r="U52" s="16"/>
    </row>
    <row r="53" spans="2:21" x14ac:dyDescent="0.3">
      <c r="B53" s="237"/>
      <c r="C53" s="238"/>
      <c r="D53" s="238"/>
      <c r="E53" s="238"/>
      <c r="F53" s="238"/>
      <c r="G53" s="238"/>
      <c r="H53" s="239"/>
      <c r="I53" s="239"/>
      <c r="J53" s="240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 thickBot="1" x14ac:dyDescent="0.35">
      <c r="B54" s="241"/>
      <c r="C54" s="242"/>
      <c r="D54" s="242"/>
      <c r="E54" s="243"/>
      <c r="F54" s="242"/>
      <c r="G54" s="242"/>
      <c r="H54" s="244"/>
      <c r="I54" s="244"/>
      <c r="J54" s="245"/>
      <c r="M54" s="16"/>
      <c r="N54" s="16"/>
      <c r="O54" s="16"/>
      <c r="P54" s="16"/>
      <c r="Q54" s="16"/>
      <c r="R54" s="16"/>
      <c r="S54" s="16"/>
      <c r="T54" s="16"/>
      <c r="U54" s="16"/>
    </row>
    <row r="55" spans="2:21" ht="6" customHeight="1" x14ac:dyDescent="0.3">
      <c r="M55" s="16"/>
      <c r="N55" s="16"/>
      <c r="O55" s="16"/>
      <c r="P55" s="16"/>
      <c r="Q55" s="16"/>
      <c r="R55" s="16"/>
      <c r="S55" s="16"/>
      <c r="T55" s="16"/>
      <c r="U55" s="16"/>
    </row>
    <row r="56" spans="2:21" x14ac:dyDescent="0.3">
      <c r="N56" s="42"/>
      <c r="O56" s="42"/>
      <c r="Q56" s="42"/>
      <c r="R56" s="43"/>
      <c r="S56" s="42"/>
      <c r="T56" s="42"/>
    </row>
    <row r="57" spans="2:21" x14ac:dyDescent="0.3">
      <c r="E57" s="44"/>
    </row>
    <row r="58" spans="2:21" x14ac:dyDescent="0.3">
      <c r="E58" s="44"/>
    </row>
  </sheetData>
  <sheetProtection algorithmName="SHA-512" hashValue="IYgjR2tRjfGZGmVwpfmLIUFCpaP9xBnIvRBVXDQhWX8yR0mx35uQ1lrxbyijapAfzvu371hqjK5NNS/g6WscEQ==" saltValue="vn5i9Jf3NqZsALEIVCXvpg==" spinCount="100000" sheet="1" objects="1" scenarios="1"/>
  <mergeCells count="29">
    <mergeCell ref="B24:I24"/>
    <mergeCell ref="C15:J15"/>
    <mergeCell ref="C30:J30"/>
    <mergeCell ref="C25:J25"/>
    <mergeCell ref="C22:J22"/>
    <mergeCell ref="B29:I29"/>
    <mergeCell ref="C4:J4"/>
    <mergeCell ref="B2:J2"/>
    <mergeCell ref="C5:H5"/>
    <mergeCell ref="C9:J9"/>
    <mergeCell ref="B8:J8"/>
    <mergeCell ref="C3:J3"/>
    <mergeCell ref="B6:J6"/>
    <mergeCell ref="B52:J52"/>
    <mergeCell ref="B51:J51"/>
    <mergeCell ref="B50:J50"/>
    <mergeCell ref="B49:J49"/>
    <mergeCell ref="P8:S8"/>
    <mergeCell ref="P9:P10"/>
    <mergeCell ref="Q9:S9"/>
    <mergeCell ref="B43:I43"/>
    <mergeCell ref="B41:I41"/>
    <mergeCell ref="B21:I21"/>
    <mergeCell ref="B32:I32"/>
    <mergeCell ref="B14:I14"/>
    <mergeCell ref="C39:J39"/>
    <mergeCell ref="C33:J33"/>
    <mergeCell ref="B38:I38"/>
    <mergeCell ref="J34:J37"/>
  </mergeCells>
  <conditionalFormatting sqref="J5">
    <cfRule type="containsBlanks" dxfId="2" priority="5">
      <formula>LEN(TRIM(J5))=0</formula>
    </cfRule>
  </conditionalFormatting>
  <conditionalFormatting sqref="D10:D13 D16:D19 D23 D28 D31 D34:D37 D40">
    <cfRule type="containsBlanks" dxfId="1" priority="2">
      <formula>LEN(TRIM(D10))=0</formula>
    </cfRule>
  </conditionalFormatting>
  <conditionalFormatting sqref="D20 D26:D27">
    <cfRule type="containsBlanks" dxfId="0" priority="1">
      <formula>LEN(TRIM(D20))=0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horizontalDpi="4294967293" r:id="rId1"/>
  <headerFooter>
    <oddHeader>&amp;L&amp;G&amp;R&amp;P</oddHeader>
    <oddFooter>&amp;CRua João Mari, 55 - Centro - CEP 89.895-000 - Riqueza/SC
CNPJ: 95.988.309/0001-48 -FONE/FAX: 0**49 3675-3200
e-mail: engenharia@riqueza.sc.gov.br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6" sqref="E6"/>
    </sheetView>
  </sheetViews>
  <sheetFormatPr defaultRowHeight="14.4" x14ac:dyDescent="0.3"/>
  <cols>
    <col min="1" max="1" width="8.88671875" style="106"/>
    <col min="2" max="2" width="84.33203125" style="104" bestFit="1" customWidth="1"/>
    <col min="3" max="3" width="12.33203125" style="106" bestFit="1" customWidth="1"/>
    <col min="4" max="4" width="8.88671875" style="106"/>
    <col min="5" max="5" width="11.88671875" style="106" bestFit="1" customWidth="1"/>
    <col min="6" max="16384" width="8.88671875" style="106"/>
  </cols>
  <sheetData>
    <row r="1" spans="1:5" x14ac:dyDescent="0.3">
      <c r="A1" s="106" t="str">
        <f>Orçamento!B7</f>
        <v>ITEM</v>
      </c>
      <c r="B1" s="104" t="str">
        <f>Orçamento!E7</f>
        <v>DESCRIÇÃO DOS SERVIÇOS</v>
      </c>
      <c r="C1" s="107" t="str">
        <f>Orçamento!I7</f>
        <v>VALOR TOTAL</v>
      </c>
      <c r="D1" s="106" t="s">
        <v>46</v>
      </c>
      <c r="E1" s="106" t="s">
        <v>235</v>
      </c>
    </row>
    <row r="2" spans="1:5" x14ac:dyDescent="0.3">
      <c r="A2" s="106" t="str">
        <f>Orçamento!B31</f>
        <v>5.1</v>
      </c>
      <c r="B2" s="111" t="str">
        <f>Orçamento!E31</f>
        <v>Instalação de Isopainel parede e teto de espessura de 10mm, com mão de obra e todos acessórios necessários para a sua colocação e fixação. Assim como as aberturas e seus acessórios.</v>
      </c>
      <c r="C2" s="107">
        <f>Orçamento!I31</f>
        <v>0</v>
      </c>
      <c r="D2" s="103" t="e">
        <f t="shared" ref="D2:D19" si="0">ROUND(C2/$C$21,4)</f>
        <v>#DIV/0!</v>
      </c>
      <c r="E2" s="103" t="e">
        <f>D2</f>
        <v>#DIV/0!</v>
      </c>
    </row>
    <row r="3" spans="1:5" x14ac:dyDescent="0.3">
      <c r="A3" s="106" t="str">
        <f>Orçamento!B34</f>
        <v>6.1</v>
      </c>
      <c r="B3" s="111" t="str">
        <f>Orçamento!E34</f>
        <v xml:space="preserve">Estrutura metálica em tesouras ou treliças, vão livre de 8m fornecimento e montagem </v>
      </c>
      <c r="C3" s="112">
        <f>Orçamento!I34</f>
        <v>0</v>
      </c>
      <c r="D3" s="113" t="e">
        <f t="shared" si="0"/>
        <v>#DIV/0!</v>
      </c>
      <c r="E3" s="113" t="e">
        <f t="shared" ref="E3:E19" si="1">D3+E2</f>
        <v>#DIV/0!</v>
      </c>
    </row>
    <row r="4" spans="1:5" x14ac:dyDescent="0.3">
      <c r="A4" s="106" t="str">
        <f>Orçamento!B35</f>
        <v>6.2</v>
      </c>
      <c r="B4" s="97" t="str">
        <f>Orçamento!E35</f>
        <v>Telhamento com telha de aço/alumínio e=0,5mm</v>
      </c>
      <c r="C4" s="107">
        <f>Orçamento!I35</f>
        <v>0</v>
      </c>
      <c r="D4" s="103" t="e">
        <f t="shared" si="0"/>
        <v>#DIV/0!</v>
      </c>
      <c r="E4" s="103" t="e">
        <f t="shared" si="1"/>
        <v>#DIV/0!</v>
      </c>
    </row>
    <row r="5" spans="1:5" x14ac:dyDescent="0.3">
      <c r="A5" s="106" t="str">
        <f>Orçamento!B19</f>
        <v>2.4</v>
      </c>
      <c r="B5" s="111" t="str">
        <f>Orçamento!E19</f>
        <v xml:space="preserve">Armação CA-50 para 1m³ de concreto </v>
      </c>
      <c r="C5" s="112">
        <f>Orçamento!I19</f>
        <v>0</v>
      </c>
      <c r="D5" s="113" t="e">
        <f t="shared" si="0"/>
        <v>#DIV/0!</v>
      </c>
      <c r="E5" s="113" t="e">
        <f t="shared" si="1"/>
        <v>#DIV/0!</v>
      </c>
    </row>
    <row r="6" spans="1:5" x14ac:dyDescent="0.3">
      <c r="A6" s="106" t="str">
        <f>Orçamento!B26</f>
        <v>4.1</v>
      </c>
      <c r="B6" s="111" t="str">
        <f>Orçamento!E26</f>
        <v xml:space="preserve">Piso em concreto, adensado e reguado - resistência 25Mpa, espessura 8cm, com malha estrutural </v>
      </c>
      <c r="C6" s="112">
        <f>Orçamento!I26</f>
        <v>0</v>
      </c>
      <c r="D6" s="113" t="e">
        <f t="shared" si="0"/>
        <v>#DIV/0!</v>
      </c>
      <c r="E6" s="113" t="e">
        <f t="shared" si="1"/>
        <v>#DIV/0!</v>
      </c>
    </row>
    <row r="7" spans="1:5" x14ac:dyDescent="0.3">
      <c r="A7" s="106" t="str">
        <f>Orçamento!B18</f>
        <v>2.3</v>
      </c>
      <c r="B7" s="97" t="str">
        <f>Orçamento!E18</f>
        <v>Concreto fck 25MPa - Traço 1:2,3:2,7 (cimento/areia media/brita), preparo mecânico com betoneira</v>
      </c>
      <c r="C7" s="107">
        <f>Orçamento!I18</f>
        <v>0</v>
      </c>
      <c r="D7" s="103" t="e">
        <f t="shared" si="0"/>
        <v>#DIV/0!</v>
      </c>
      <c r="E7" s="103" t="e">
        <f t="shared" si="1"/>
        <v>#DIV/0!</v>
      </c>
    </row>
    <row r="8" spans="1:5" x14ac:dyDescent="0.3">
      <c r="A8" s="106" t="str">
        <f>Orçamento!B20</f>
        <v>2.5</v>
      </c>
      <c r="B8" s="97" t="str">
        <f>Orçamento!E20</f>
        <v>Pré-moldado</v>
      </c>
      <c r="C8" s="107">
        <f>Orçamento!I20</f>
        <v>0</v>
      </c>
      <c r="D8" s="103" t="e">
        <f t="shared" si="0"/>
        <v>#DIV/0!</v>
      </c>
      <c r="E8" s="103" t="e">
        <f t="shared" si="1"/>
        <v>#DIV/0!</v>
      </c>
    </row>
    <row r="9" spans="1:5" x14ac:dyDescent="0.3">
      <c r="A9" s="106" t="str">
        <f>Orçamento!B36</f>
        <v>6.3</v>
      </c>
      <c r="B9" s="97" t="str">
        <f>Orçamento!E36</f>
        <v>Calha em chapa de aço galvanizado</v>
      </c>
      <c r="C9" s="107">
        <f>Orçamento!I36</f>
        <v>0</v>
      </c>
      <c r="D9" s="103" t="e">
        <f t="shared" si="0"/>
        <v>#DIV/0!</v>
      </c>
      <c r="E9" s="103" t="e">
        <f t="shared" si="1"/>
        <v>#DIV/0!</v>
      </c>
    </row>
    <row r="10" spans="1:5" x14ac:dyDescent="0.3">
      <c r="A10" s="106" t="str">
        <f>Orçamento!B27</f>
        <v>4.2</v>
      </c>
      <c r="B10" s="97" t="str">
        <f>Orçamento!E27</f>
        <v>Polimento mecanizado</v>
      </c>
      <c r="C10" s="107">
        <f>Orçamento!I27</f>
        <v>0</v>
      </c>
      <c r="D10" s="103" t="e">
        <f t="shared" si="0"/>
        <v>#DIV/0!</v>
      </c>
      <c r="E10" s="103" t="e">
        <f t="shared" si="1"/>
        <v>#DIV/0!</v>
      </c>
    </row>
    <row r="11" spans="1:5" x14ac:dyDescent="0.3">
      <c r="A11" s="106" t="str">
        <f>Orçamento!B16</f>
        <v>2.1</v>
      </c>
      <c r="B11" s="97" t="str">
        <f>Orçamento!E16</f>
        <v>Lançamento com uso de balde, adensado e acabado</v>
      </c>
      <c r="C11" s="107">
        <f>Orçamento!I16</f>
        <v>0</v>
      </c>
      <c r="D11" s="103" t="e">
        <f t="shared" si="0"/>
        <v>#DIV/0!</v>
      </c>
      <c r="E11" s="103" t="e">
        <f t="shared" si="1"/>
        <v>#DIV/0!</v>
      </c>
    </row>
    <row r="12" spans="1:5" x14ac:dyDescent="0.3">
      <c r="A12" s="106" t="str">
        <f>Orçamento!B11</f>
        <v>1.2</v>
      </c>
      <c r="B12" s="97" t="str">
        <f>Orçamento!E11</f>
        <v>Locação convencional de obra, através de gabarito de tábuas corridas pontaleteadas a cada 1,50m</v>
      </c>
      <c r="C12" s="107">
        <f>Orçamento!I11</f>
        <v>0</v>
      </c>
      <c r="D12" s="103" t="e">
        <f t="shared" si="0"/>
        <v>#DIV/0!</v>
      </c>
      <c r="E12" s="103" t="e">
        <f t="shared" si="1"/>
        <v>#DIV/0!</v>
      </c>
    </row>
    <row r="13" spans="1:5" x14ac:dyDescent="0.3">
      <c r="A13" s="106" t="str">
        <f>Orçamento!B12</f>
        <v>1.3</v>
      </c>
      <c r="B13" s="97" t="str">
        <f>Orçamento!E12</f>
        <v>Escavação manual do solo, profundidade até 1,50m</v>
      </c>
      <c r="C13" s="107">
        <f>Orçamento!I12</f>
        <v>0</v>
      </c>
      <c r="D13" s="103" t="e">
        <f t="shared" si="0"/>
        <v>#DIV/0!</v>
      </c>
      <c r="E13" s="103" t="e">
        <f t="shared" si="1"/>
        <v>#DIV/0!</v>
      </c>
    </row>
    <row r="14" spans="1:5" x14ac:dyDescent="0.3">
      <c r="A14" s="106" t="str">
        <f>Orçamento!B17</f>
        <v>2.2</v>
      </c>
      <c r="B14" s="97" t="str">
        <f>Orçamento!E17</f>
        <v>Forma de tabua para concreto de fundação</v>
      </c>
      <c r="C14" s="107">
        <f>Orçamento!I17</f>
        <v>0</v>
      </c>
      <c r="D14" s="103" t="e">
        <f t="shared" si="0"/>
        <v>#DIV/0!</v>
      </c>
      <c r="E14" s="103" t="e">
        <f t="shared" si="1"/>
        <v>#DIV/0!</v>
      </c>
    </row>
    <row r="15" spans="1:5" x14ac:dyDescent="0.3">
      <c r="A15" s="106" t="str">
        <f>Orçamento!B23</f>
        <v>3.1</v>
      </c>
      <c r="B15" s="97" t="str">
        <f>Orçamento!E23</f>
        <v xml:space="preserve">Impermeabilização de superfície com emulsão asfáltica </v>
      </c>
      <c r="C15" s="107">
        <f>Orçamento!I23</f>
        <v>0</v>
      </c>
      <c r="D15" s="103" t="e">
        <f t="shared" si="0"/>
        <v>#DIV/0!</v>
      </c>
      <c r="E15" s="103" t="e">
        <f t="shared" si="1"/>
        <v>#DIV/0!</v>
      </c>
    </row>
    <row r="16" spans="1:5" x14ac:dyDescent="0.3">
      <c r="A16" s="106" t="str">
        <f>Orçamento!B10</f>
        <v>1.1</v>
      </c>
      <c r="B16" s="97" t="str">
        <f>Orçamento!E10</f>
        <v>Placa da obra (3,00x1,00) = 3,00m²</v>
      </c>
      <c r="C16" s="107">
        <f>Orçamento!I10</f>
        <v>0</v>
      </c>
      <c r="D16" s="103" t="e">
        <f t="shared" si="0"/>
        <v>#DIV/0!</v>
      </c>
      <c r="E16" s="103" t="e">
        <f t="shared" si="1"/>
        <v>#DIV/0!</v>
      </c>
    </row>
    <row r="17" spans="1:5" x14ac:dyDescent="0.3">
      <c r="A17" s="106" t="str">
        <f>Orçamento!B37</f>
        <v>6.4</v>
      </c>
      <c r="B17" s="97" t="str">
        <f>Orçamento!E37</f>
        <v>Tubo de PVC para agua pluvial Dn 100mm</v>
      </c>
      <c r="C17" s="107">
        <f>Orçamento!I37</f>
        <v>0</v>
      </c>
      <c r="D17" s="103" t="e">
        <f t="shared" si="0"/>
        <v>#DIV/0!</v>
      </c>
      <c r="E17" s="103" t="e">
        <f t="shared" si="1"/>
        <v>#DIV/0!</v>
      </c>
    </row>
    <row r="18" spans="1:5" x14ac:dyDescent="0.3">
      <c r="A18" s="106" t="str">
        <f>Orçamento!B40</f>
        <v>7.1</v>
      </c>
      <c r="B18" s="97" t="str">
        <f>Orçamento!E40</f>
        <v>Limpeza da obra</v>
      </c>
      <c r="C18" s="107">
        <f>Orçamento!I40</f>
        <v>0</v>
      </c>
      <c r="D18" s="103" t="e">
        <f t="shared" si="0"/>
        <v>#DIV/0!</v>
      </c>
      <c r="E18" s="103" t="e">
        <f t="shared" si="1"/>
        <v>#DIV/0!</v>
      </c>
    </row>
    <row r="19" spans="1:5" x14ac:dyDescent="0.3">
      <c r="A19" s="106" t="str">
        <f>Orçamento!B13</f>
        <v>1.4</v>
      </c>
      <c r="B19" s="97" t="str">
        <f>Orçamento!E13</f>
        <v>Reaterro de vala com compactação manual</v>
      </c>
      <c r="C19" s="107">
        <f>Orçamento!I13</f>
        <v>0</v>
      </c>
      <c r="D19" s="103" t="e">
        <f t="shared" si="0"/>
        <v>#DIV/0!</v>
      </c>
      <c r="E19" s="103" t="e">
        <f t="shared" si="1"/>
        <v>#DIV/0!</v>
      </c>
    </row>
    <row r="21" spans="1:5" x14ac:dyDescent="0.3">
      <c r="A21" s="281" t="s">
        <v>177</v>
      </c>
      <c r="B21" s="281"/>
      <c r="C21" s="108">
        <f>SUM(C2:C20)</f>
        <v>0</v>
      </c>
      <c r="D21" s="103" t="e">
        <f>SUM(D2:D20)</f>
        <v>#DIV/0!</v>
      </c>
    </row>
  </sheetData>
  <sortState ref="A2:E19">
    <sortCondition descending="1" ref="C2"/>
  </sortState>
  <mergeCells count="1">
    <mergeCell ref="A21:B2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74" sqref="A74"/>
    </sheetView>
  </sheetViews>
  <sheetFormatPr defaultRowHeight="14.4" x14ac:dyDescent="0.3"/>
  <cols>
    <col min="1" max="1" width="5.88671875" style="98" bestFit="1" customWidth="1"/>
    <col min="2" max="2" width="12.6640625" style="98" bestFit="1" customWidth="1"/>
    <col min="3" max="3" width="12.21875" style="98" bestFit="1" customWidth="1"/>
    <col min="4" max="4" width="10.44140625" style="98" bestFit="1" customWidth="1"/>
    <col min="5" max="5" width="6.44140625" style="98" bestFit="1" customWidth="1"/>
    <col min="6" max="16384" width="8.88671875" style="98"/>
  </cols>
  <sheetData>
    <row r="1" spans="1:5" x14ac:dyDescent="0.3">
      <c r="A1" s="282" t="s">
        <v>164</v>
      </c>
      <c r="B1" s="282"/>
      <c r="C1" s="282"/>
      <c r="D1" s="282"/>
    </row>
    <row r="2" spans="1:5" x14ac:dyDescent="0.3">
      <c r="A2" s="98" t="s">
        <v>165</v>
      </c>
      <c r="B2" s="98" t="s">
        <v>166</v>
      </c>
      <c r="C2" s="98" t="s">
        <v>167</v>
      </c>
      <c r="D2" s="98" t="s">
        <v>9</v>
      </c>
    </row>
    <row r="3" spans="1:5" x14ac:dyDescent="0.3">
      <c r="A3" s="98">
        <v>3</v>
      </c>
      <c r="B3" s="98">
        <v>1</v>
      </c>
      <c r="C3" s="98">
        <v>1</v>
      </c>
      <c r="D3" s="98">
        <f>ROUND(A3*B3*C3,2)</f>
        <v>3</v>
      </c>
    </row>
    <row r="4" spans="1:5" x14ac:dyDescent="0.3">
      <c r="A4" s="282" t="s">
        <v>168</v>
      </c>
      <c r="B4" s="282"/>
      <c r="C4" s="282"/>
      <c r="D4" s="282"/>
    </row>
    <row r="5" spans="1:5" x14ac:dyDescent="0.3">
      <c r="A5" s="98" t="s">
        <v>169</v>
      </c>
      <c r="B5" s="98" t="s">
        <v>170</v>
      </c>
      <c r="C5" s="98" t="s">
        <v>167</v>
      </c>
      <c r="D5" s="98" t="s">
        <v>9</v>
      </c>
    </row>
    <row r="6" spans="1:5" x14ac:dyDescent="0.3">
      <c r="A6" s="98">
        <v>24.6</v>
      </c>
      <c r="B6" s="98">
        <v>8</v>
      </c>
      <c r="C6" s="98">
        <v>1</v>
      </c>
      <c r="D6" s="98">
        <f>ROUND(A6*B6*C6,2)</f>
        <v>196.8</v>
      </c>
    </row>
    <row r="7" spans="1:5" x14ac:dyDescent="0.3">
      <c r="A7" s="282" t="s">
        <v>171</v>
      </c>
      <c r="B7" s="282"/>
      <c r="C7" s="282"/>
      <c r="D7" s="282"/>
      <c r="E7" s="282"/>
    </row>
    <row r="8" spans="1:5" x14ac:dyDescent="0.3">
      <c r="A8" s="282" t="s">
        <v>172</v>
      </c>
      <c r="B8" s="282"/>
      <c r="C8" s="282"/>
      <c r="D8" s="282"/>
      <c r="E8" s="282"/>
    </row>
    <row r="9" spans="1:5" x14ac:dyDescent="0.3">
      <c r="A9" s="98" t="s">
        <v>169</v>
      </c>
      <c r="B9" s="98" t="s">
        <v>170</v>
      </c>
      <c r="C9" s="98" t="s">
        <v>173</v>
      </c>
      <c r="D9" s="98" t="s">
        <v>167</v>
      </c>
      <c r="E9" s="98" t="s">
        <v>30</v>
      </c>
    </row>
    <row r="10" spans="1:5" x14ac:dyDescent="0.3">
      <c r="A10" s="98">
        <v>0.8</v>
      </c>
      <c r="B10" s="98">
        <v>0.8</v>
      </c>
      <c r="C10" s="98">
        <v>1.3</v>
      </c>
      <c r="D10" s="98">
        <v>12</v>
      </c>
      <c r="E10" s="98">
        <f>ROUND(A10*B10*C10,2)*D10</f>
        <v>9.9599999999999991</v>
      </c>
    </row>
    <row r="11" spans="1:5" x14ac:dyDescent="0.3">
      <c r="A11" s="282" t="s">
        <v>174</v>
      </c>
      <c r="B11" s="282"/>
      <c r="C11" s="282"/>
      <c r="D11" s="282"/>
      <c r="E11" s="282"/>
    </row>
    <row r="12" spans="1:5" x14ac:dyDescent="0.3">
      <c r="A12" s="98" t="s">
        <v>175</v>
      </c>
      <c r="B12" s="98" t="s">
        <v>166</v>
      </c>
      <c r="C12" s="98" t="s">
        <v>176</v>
      </c>
      <c r="D12" s="98" t="s">
        <v>167</v>
      </c>
      <c r="E12" s="98" t="s">
        <v>30</v>
      </c>
    </row>
    <row r="13" spans="1:5" x14ac:dyDescent="0.3">
      <c r="A13" s="98">
        <v>0.45</v>
      </c>
      <c r="B13" s="98">
        <v>0.3</v>
      </c>
      <c r="C13" s="98">
        <v>20.6</v>
      </c>
      <c r="D13" s="98">
        <v>2</v>
      </c>
      <c r="E13" s="98">
        <f>ROUND(A13*B13*C13,2)*D13</f>
        <v>5.56</v>
      </c>
    </row>
    <row r="14" spans="1:5" x14ac:dyDescent="0.3">
      <c r="A14" s="98">
        <v>0.45</v>
      </c>
      <c r="B14" s="98">
        <v>0.3</v>
      </c>
      <c r="C14" s="98">
        <v>8</v>
      </c>
      <c r="D14" s="98">
        <v>2</v>
      </c>
      <c r="E14" s="98">
        <f>ROUND(A14*B14*C14,2)*D14</f>
        <v>2.16</v>
      </c>
    </row>
    <row r="15" spans="1:5" x14ac:dyDescent="0.3">
      <c r="A15" s="282" t="s">
        <v>177</v>
      </c>
      <c r="B15" s="282"/>
      <c r="C15" s="282"/>
      <c r="D15" s="282"/>
      <c r="E15" s="98">
        <f>SUM(E10:E14)</f>
        <v>17.68</v>
      </c>
    </row>
    <row r="16" spans="1:5" x14ac:dyDescent="0.3">
      <c r="A16" s="282" t="s">
        <v>178</v>
      </c>
      <c r="B16" s="282"/>
      <c r="C16" s="282"/>
      <c r="D16" s="282"/>
      <c r="E16" s="98">
        <f>E15-E25</f>
        <v>5.4999999999999982</v>
      </c>
    </row>
    <row r="17" spans="1:5" x14ac:dyDescent="0.3">
      <c r="A17" s="282" t="s">
        <v>179</v>
      </c>
      <c r="B17" s="282"/>
      <c r="C17" s="282"/>
      <c r="D17" s="282"/>
      <c r="E17" s="282"/>
    </row>
    <row r="18" spans="1:5" x14ac:dyDescent="0.3">
      <c r="A18" s="282" t="s">
        <v>172</v>
      </c>
      <c r="B18" s="282"/>
      <c r="C18" s="282"/>
      <c r="D18" s="282"/>
      <c r="E18" s="282"/>
    </row>
    <row r="19" spans="1:5" x14ac:dyDescent="0.3">
      <c r="A19" s="98" t="s">
        <v>169</v>
      </c>
      <c r="B19" s="98" t="s">
        <v>170</v>
      </c>
      <c r="C19" s="98" t="s">
        <v>173</v>
      </c>
      <c r="D19" s="98" t="s">
        <v>167</v>
      </c>
      <c r="E19" s="98" t="s">
        <v>30</v>
      </c>
    </row>
    <row r="20" spans="1:5" x14ac:dyDescent="0.3">
      <c r="A20" s="98">
        <v>0.8</v>
      </c>
      <c r="B20" s="98">
        <v>0.8</v>
      </c>
      <c r="C20" s="98">
        <v>1.25</v>
      </c>
      <c r="D20" s="98">
        <v>12</v>
      </c>
      <c r="E20" s="98">
        <f>ROUND(A20*B20*C20,2)*D20</f>
        <v>9.6000000000000014</v>
      </c>
    </row>
    <row r="21" spans="1:5" x14ac:dyDescent="0.3">
      <c r="A21" s="282" t="s">
        <v>174</v>
      </c>
      <c r="B21" s="282"/>
      <c r="C21" s="282"/>
      <c r="D21" s="282"/>
      <c r="E21" s="282"/>
    </row>
    <row r="22" spans="1:5" x14ac:dyDescent="0.3">
      <c r="A22" s="98" t="s">
        <v>175</v>
      </c>
      <c r="B22" s="98" t="s">
        <v>166</v>
      </c>
      <c r="C22" s="98" t="s">
        <v>176</v>
      </c>
      <c r="D22" s="98" t="s">
        <v>167</v>
      </c>
      <c r="E22" s="98" t="s">
        <v>30</v>
      </c>
    </row>
    <row r="23" spans="1:5" x14ac:dyDescent="0.3">
      <c r="A23" s="98">
        <v>0.15</v>
      </c>
      <c r="B23" s="98">
        <v>0.3</v>
      </c>
      <c r="C23" s="98">
        <v>20.6</v>
      </c>
      <c r="D23" s="98">
        <v>2</v>
      </c>
      <c r="E23" s="98">
        <f>ROUND(A23*B23*C23,2)*D23</f>
        <v>1.86</v>
      </c>
    </row>
    <row r="24" spans="1:5" x14ac:dyDescent="0.3">
      <c r="A24" s="98">
        <v>0.15</v>
      </c>
      <c r="B24" s="98">
        <v>0.3</v>
      </c>
      <c r="C24" s="98">
        <v>8</v>
      </c>
      <c r="D24" s="98">
        <v>2</v>
      </c>
      <c r="E24" s="98">
        <f>ROUND(A24*B24*C24,2)*D24</f>
        <v>0.72</v>
      </c>
    </row>
    <row r="25" spans="1:5" x14ac:dyDescent="0.3">
      <c r="A25" s="282" t="s">
        <v>177</v>
      </c>
      <c r="B25" s="282"/>
      <c r="C25" s="282"/>
      <c r="D25" s="282"/>
      <c r="E25" s="98">
        <f>SUM(E20:E24)</f>
        <v>12.180000000000001</v>
      </c>
    </row>
    <row r="26" spans="1:5" x14ac:dyDescent="0.3">
      <c r="A26" s="282" t="s">
        <v>180</v>
      </c>
      <c r="B26" s="282"/>
      <c r="C26" s="282"/>
      <c r="D26" s="282"/>
      <c r="E26" s="282"/>
    </row>
    <row r="27" spans="1:5" x14ac:dyDescent="0.3">
      <c r="A27" s="98" t="s">
        <v>169</v>
      </c>
      <c r="B27" s="98" t="s">
        <v>170</v>
      </c>
      <c r="C27" s="98" t="s">
        <v>166</v>
      </c>
      <c r="D27" s="98" t="s">
        <v>167</v>
      </c>
      <c r="E27" s="98" t="s">
        <v>30</v>
      </c>
    </row>
    <row r="28" spans="1:5" x14ac:dyDescent="0.3">
      <c r="A28" s="98">
        <v>0.15</v>
      </c>
      <c r="B28" s="98">
        <v>0.3</v>
      </c>
      <c r="C28" s="98">
        <v>4.75</v>
      </c>
      <c r="D28" s="98">
        <v>12</v>
      </c>
      <c r="E28" s="98">
        <f>ROUND(A28*B28*C28,2)*D28</f>
        <v>2.52</v>
      </c>
    </row>
    <row r="29" spans="1:5" x14ac:dyDescent="0.3">
      <c r="A29" s="282" t="s">
        <v>184</v>
      </c>
      <c r="B29" s="282"/>
      <c r="C29" s="282"/>
      <c r="D29" s="282"/>
      <c r="E29" s="282"/>
    </row>
    <row r="30" spans="1:5" x14ac:dyDescent="0.3">
      <c r="A30" s="98" t="s">
        <v>185</v>
      </c>
      <c r="B30" s="98" t="s">
        <v>186</v>
      </c>
      <c r="C30" s="98" t="s">
        <v>167</v>
      </c>
      <c r="D30" s="98" t="s">
        <v>9</v>
      </c>
    </row>
    <row r="31" spans="1:5" x14ac:dyDescent="0.3">
      <c r="A31" s="98">
        <v>0.22</v>
      </c>
      <c r="B31" s="98">
        <v>7.7</v>
      </c>
      <c r="C31" s="98">
        <v>2</v>
      </c>
      <c r="D31" s="98">
        <f>ROUND(A31*B31,2)*C31</f>
        <v>3.38</v>
      </c>
    </row>
    <row r="32" spans="1:5" x14ac:dyDescent="0.3">
      <c r="A32" s="98">
        <v>0.22</v>
      </c>
      <c r="B32" s="98">
        <v>20.3</v>
      </c>
      <c r="C32" s="98">
        <v>2</v>
      </c>
      <c r="D32" s="98">
        <f>ROUND(A32*B32,2)*C32</f>
        <v>8.94</v>
      </c>
    </row>
    <row r="33" spans="1:5" x14ac:dyDescent="0.3">
      <c r="A33" s="98">
        <v>0.3</v>
      </c>
      <c r="B33" s="98">
        <v>8</v>
      </c>
      <c r="C33" s="98">
        <v>2</v>
      </c>
      <c r="D33" s="98">
        <f>ROUND(A33*B33,2)*C33</f>
        <v>4.8</v>
      </c>
    </row>
    <row r="34" spans="1:5" x14ac:dyDescent="0.3">
      <c r="A34" s="98">
        <v>0.3</v>
      </c>
      <c r="B34" s="98">
        <v>20.6</v>
      </c>
      <c r="C34" s="98">
        <v>2</v>
      </c>
      <c r="D34" s="98">
        <f>ROUND(A34*B34,2)*C34</f>
        <v>12.36</v>
      </c>
    </row>
    <row r="35" spans="1:5" x14ac:dyDescent="0.3">
      <c r="A35" s="282" t="s">
        <v>177</v>
      </c>
      <c r="B35" s="282"/>
      <c r="C35" s="282"/>
      <c r="D35" s="98">
        <f>SUM(D31:D34)</f>
        <v>29.48</v>
      </c>
    </row>
    <row r="36" spans="1:5" x14ac:dyDescent="0.3">
      <c r="A36" s="282" t="s">
        <v>211</v>
      </c>
      <c r="B36" s="282"/>
      <c r="C36" s="282"/>
      <c r="D36" s="282"/>
      <c r="E36" s="282"/>
    </row>
    <row r="37" spans="1:5" x14ac:dyDescent="0.3">
      <c r="A37" s="98" t="s">
        <v>169</v>
      </c>
      <c r="B37" s="98" t="s">
        <v>170</v>
      </c>
      <c r="C37" s="98" t="s">
        <v>167</v>
      </c>
      <c r="D37" s="98" t="s">
        <v>9</v>
      </c>
    </row>
    <row r="38" spans="1:5" x14ac:dyDescent="0.3">
      <c r="A38" s="98">
        <v>0.15</v>
      </c>
      <c r="B38" s="98">
        <v>20.6</v>
      </c>
      <c r="C38" s="98">
        <v>2</v>
      </c>
      <c r="D38" s="98">
        <f t="shared" ref="D38:D43" si="0">ROUND(A38*B38,)*C38</f>
        <v>6</v>
      </c>
    </row>
    <row r="39" spans="1:5" x14ac:dyDescent="0.3">
      <c r="A39" s="98">
        <v>0.15</v>
      </c>
      <c r="B39" s="98">
        <v>7.7</v>
      </c>
      <c r="C39" s="98">
        <v>2</v>
      </c>
      <c r="D39" s="99">
        <f t="shared" si="0"/>
        <v>2</v>
      </c>
    </row>
    <row r="40" spans="1:5" x14ac:dyDescent="0.3">
      <c r="A40" s="98">
        <v>0.3</v>
      </c>
      <c r="B40" s="98">
        <v>8</v>
      </c>
      <c r="C40" s="98">
        <v>2</v>
      </c>
      <c r="D40" s="99">
        <f t="shared" si="0"/>
        <v>4</v>
      </c>
    </row>
    <row r="41" spans="1:5" x14ac:dyDescent="0.3">
      <c r="A41" s="98">
        <v>0.3</v>
      </c>
      <c r="B41" s="98">
        <v>20.6</v>
      </c>
      <c r="C41" s="98">
        <v>2</v>
      </c>
      <c r="D41" s="99">
        <f t="shared" si="0"/>
        <v>12</v>
      </c>
    </row>
    <row r="42" spans="1:5" s="99" customFormat="1" x14ac:dyDescent="0.3">
      <c r="A42" s="99">
        <v>0.3</v>
      </c>
      <c r="B42" s="99">
        <v>7.7</v>
      </c>
      <c r="C42" s="99">
        <v>2</v>
      </c>
      <c r="D42" s="99">
        <f t="shared" si="0"/>
        <v>4</v>
      </c>
    </row>
    <row r="43" spans="1:5" s="99" customFormat="1" x14ac:dyDescent="0.3">
      <c r="A43" s="99">
        <v>0.3</v>
      </c>
      <c r="B43" s="99">
        <v>20.6</v>
      </c>
      <c r="C43" s="99">
        <v>2</v>
      </c>
      <c r="D43" s="99">
        <f t="shared" si="0"/>
        <v>12</v>
      </c>
    </row>
    <row r="44" spans="1:5" x14ac:dyDescent="0.3">
      <c r="A44" s="282" t="s">
        <v>177</v>
      </c>
      <c r="B44" s="282"/>
      <c r="C44" s="282"/>
      <c r="D44" s="98">
        <f>SUM(D38:D43)</f>
        <v>40</v>
      </c>
    </row>
    <row r="45" spans="1:5" x14ac:dyDescent="0.3">
      <c r="A45" s="282" t="s">
        <v>213</v>
      </c>
      <c r="B45" s="282"/>
      <c r="C45" s="282"/>
      <c r="D45" s="282"/>
      <c r="E45" s="282"/>
    </row>
    <row r="46" spans="1:5" x14ac:dyDescent="0.3">
      <c r="A46" s="98" t="s">
        <v>169</v>
      </c>
      <c r="B46" s="98" t="s">
        <v>170</v>
      </c>
      <c r="C46" s="98" t="s">
        <v>166</v>
      </c>
      <c r="D46" s="98" t="s">
        <v>167</v>
      </c>
      <c r="E46" s="98" t="s">
        <v>30</v>
      </c>
    </row>
    <row r="47" spans="1:5" x14ac:dyDescent="0.3">
      <c r="A47" s="98">
        <v>20.6</v>
      </c>
      <c r="B47" s="98">
        <v>8</v>
      </c>
      <c r="C47" s="98">
        <v>0.08</v>
      </c>
      <c r="D47" s="98">
        <v>1</v>
      </c>
      <c r="E47" s="98">
        <f>ROUND(A47*B47*C47,2)*D47</f>
        <v>13.18</v>
      </c>
    </row>
    <row r="48" spans="1:5" x14ac:dyDescent="0.3">
      <c r="A48" s="282" t="s">
        <v>214</v>
      </c>
      <c r="B48" s="282"/>
      <c r="C48" s="282"/>
      <c r="D48" s="282"/>
    </row>
    <row r="49" spans="1:4" x14ac:dyDescent="0.3">
      <c r="A49" s="98" t="s">
        <v>169</v>
      </c>
      <c r="B49" s="98" t="s">
        <v>170</v>
      </c>
      <c r="C49" s="98" t="s">
        <v>167</v>
      </c>
      <c r="D49" s="98" t="s">
        <v>9</v>
      </c>
    </row>
    <row r="50" spans="1:4" x14ac:dyDescent="0.3">
      <c r="A50" s="98">
        <v>20.6</v>
      </c>
      <c r="B50" s="98">
        <v>8</v>
      </c>
      <c r="C50" s="98">
        <v>1</v>
      </c>
      <c r="D50" s="98">
        <f>ROUND(A50*B50,2)*C50</f>
        <v>164.8</v>
      </c>
    </row>
    <row r="51" spans="1:4" x14ac:dyDescent="0.3">
      <c r="A51" s="282" t="s">
        <v>215</v>
      </c>
      <c r="B51" s="282"/>
      <c r="C51" s="282"/>
      <c r="D51" s="282"/>
    </row>
    <row r="52" spans="1:4" x14ac:dyDescent="0.3">
      <c r="A52" s="98" t="s">
        <v>175</v>
      </c>
      <c r="B52" s="98" t="s">
        <v>166</v>
      </c>
      <c r="C52" s="98" t="s">
        <v>167</v>
      </c>
      <c r="D52" s="98" t="s">
        <v>9</v>
      </c>
    </row>
    <row r="53" spans="1:4" x14ac:dyDescent="0.3">
      <c r="A53" s="98">
        <v>20.6</v>
      </c>
      <c r="B53" s="98">
        <v>3.5</v>
      </c>
      <c r="C53" s="98">
        <v>2</v>
      </c>
      <c r="D53" s="98">
        <f>ROUND(A53*B53,2)*C53</f>
        <v>144.19999999999999</v>
      </c>
    </row>
    <row r="54" spans="1:4" s="105" customFormat="1" x14ac:dyDescent="0.3">
      <c r="A54" s="105">
        <v>8</v>
      </c>
      <c r="B54" s="105">
        <v>3.5</v>
      </c>
      <c r="C54" s="105">
        <v>4</v>
      </c>
      <c r="D54" s="105">
        <f t="shared" ref="D54:D60" si="1">ROUND(A54*B54,2)*C54</f>
        <v>112</v>
      </c>
    </row>
    <row r="55" spans="1:4" s="105" customFormat="1" x14ac:dyDescent="0.3">
      <c r="A55" s="105">
        <v>3</v>
      </c>
      <c r="B55" s="105">
        <v>3.5</v>
      </c>
      <c r="C55" s="105">
        <v>1</v>
      </c>
      <c r="D55" s="105">
        <f t="shared" si="1"/>
        <v>10.5</v>
      </c>
    </row>
    <row r="56" spans="1:4" s="105" customFormat="1" x14ac:dyDescent="0.3">
      <c r="A56" s="105">
        <v>2.2999999999999998</v>
      </c>
      <c r="B56" s="105">
        <v>3.5</v>
      </c>
      <c r="C56" s="105">
        <v>2</v>
      </c>
      <c r="D56" s="105">
        <f t="shared" si="1"/>
        <v>16.100000000000001</v>
      </c>
    </row>
    <row r="57" spans="1:4" s="105" customFormat="1" x14ac:dyDescent="0.3">
      <c r="A57" s="105">
        <v>4.2</v>
      </c>
      <c r="B57" s="105">
        <v>3.5</v>
      </c>
      <c r="C57" s="105">
        <v>1</v>
      </c>
      <c r="D57" s="105">
        <f t="shared" si="1"/>
        <v>14.7</v>
      </c>
    </row>
    <row r="58" spans="1:4" s="105" customFormat="1" x14ac:dyDescent="0.3">
      <c r="A58" s="105">
        <v>2.7</v>
      </c>
      <c r="B58" s="105">
        <v>3.5</v>
      </c>
      <c r="C58" s="105">
        <v>2</v>
      </c>
      <c r="D58" s="105">
        <f t="shared" si="1"/>
        <v>18.899999999999999</v>
      </c>
    </row>
    <row r="59" spans="1:4" s="105" customFormat="1" x14ac:dyDescent="0.3">
      <c r="A59" s="105">
        <v>6.2</v>
      </c>
      <c r="B59" s="105">
        <v>3.5</v>
      </c>
      <c r="C59" s="105">
        <v>1</v>
      </c>
      <c r="D59" s="105">
        <f t="shared" si="1"/>
        <v>21.7</v>
      </c>
    </row>
    <row r="60" spans="1:4" s="105" customFormat="1" x14ac:dyDescent="0.3">
      <c r="A60" s="105">
        <v>20.6</v>
      </c>
      <c r="B60" s="105">
        <v>8</v>
      </c>
      <c r="C60" s="105">
        <v>1</v>
      </c>
      <c r="D60" s="105">
        <f t="shared" si="1"/>
        <v>164.8</v>
      </c>
    </row>
    <row r="61" spans="1:4" x14ac:dyDescent="0.3">
      <c r="A61" s="282" t="s">
        <v>177</v>
      </c>
      <c r="B61" s="282"/>
      <c r="C61" s="282"/>
      <c r="D61" s="98">
        <f>SUM(D53:D60)</f>
        <v>502.9</v>
      </c>
    </row>
    <row r="62" spans="1:4" x14ac:dyDescent="0.3">
      <c r="A62" s="282" t="s">
        <v>216</v>
      </c>
      <c r="B62" s="282"/>
      <c r="C62" s="282"/>
      <c r="D62" s="282"/>
    </row>
    <row r="63" spans="1:4" x14ac:dyDescent="0.3">
      <c r="A63" s="282" t="s">
        <v>217</v>
      </c>
      <c r="B63" s="282"/>
      <c r="C63" s="282"/>
      <c r="D63" s="282"/>
    </row>
    <row r="64" spans="1:4" x14ac:dyDescent="0.3">
      <c r="A64" s="98" t="s">
        <v>169</v>
      </c>
      <c r="B64" s="98" t="s">
        <v>170</v>
      </c>
      <c r="C64" s="98" t="s">
        <v>167</v>
      </c>
      <c r="D64" s="98" t="s">
        <v>9</v>
      </c>
    </row>
    <row r="65" spans="1:4" x14ac:dyDescent="0.3">
      <c r="A65" s="98">
        <v>26</v>
      </c>
      <c r="B65" s="98">
        <v>9.4</v>
      </c>
      <c r="C65" s="98">
        <v>1</v>
      </c>
      <c r="D65" s="98">
        <f>ROUND(A65*B65,2)*C65</f>
        <v>244.4</v>
      </c>
    </row>
    <row r="66" spans="1:4" x14ac:dyDescent="0.3">
      <c r="A66" s="282" t="s">
        <v>218</v>
      </c>
      <c r="B66" s="282"/>
      <c r="C66" s="282"/>
      <c r="D66" s="282"/>
    </row>
    <row r="67" spans="1:4" x14ac:dyDescent="0.3">
      <c r="A67" s="102" t="s">
        <v>169</v>
      </c>
      <c r="B67" s="102" t="s">
        <v>170</v>
      </c>
      <c r="C67" s="102" t="s">
        <v>167</v>
      </c>
      <c r="D67" s="102" t="s">
        <v>9</v>
      </c>
    </row>
    <row r="68" spans="1:4" x14ac:dyDescent="0.3">
      <c r="A68" s="102">
        <v>26</v>
      </c>
      <c r="B68" s="102">
        <v>9.4</v>
      </c>
      <c r="C68" s="102">
        <v>1</v>
      </c>
      <c r="D68" s="102">
        <f>ROUND(A68*B68,2)*C68</f>
        <v>244.4</v>
      </c>
    </row>
    <row r="69" spans="1:4" x14ac:dyDescent="0.3">
      <c r="D69" s="102">
        <f>ROUND(A69*B69,2)*C69</f>
        <v>0</v>
      </c>
    </row>
    <row r="70" spans="1:4" x14ac:dyDescent="0.3">
      <c r="A70" s="282" t="s">
        <v>177</v>
      </c>
      <c r="B70" s="282"/>
      <c r="C70" s="282"/>
      <c r="D70" s="98">
        <f>SUM(D68:D69)</f>
        <v>244.4</v>
      </c>
    </row>
    <row r="71" spans="1:4" x14ac:dyDescent="0.3">
      <c r="A71" s="98" t="s">
        <v>221</v>
      </c>
    </row>
    <row r="72" spans="1:4" x14ac:dyDescent="0.3">
      <c r="A72" s="98" t="s">
        <v>169</v>
      </c>
      <c r="B72" s="98" t="s">
        <v>222</v>
      </c>
      <c r="C72" s="98" t="s">
        <v>220</v>
      </c>
    </row>
    <row r="73" spans="1:4" x14ac:dyDescent="0.3">
      <c r="A73" s="98">
        <v>26</v>
      </c>
      <c r="B73" s="98">
        <v>2</v>
      </c>
      <c r="C73" s="98">
        <f>A73*B73</f>
        <v>52</v>
      </c>
    </row>
  </sheetData>
  <mergeCells count="24">
    <mergeCell ref="A70:C70"/>
    <mergeCell ref="A61:C61"/>
    <mergeCell ref="A51:D51"/>
    <mergeCell ref="A62:D62"/>
    <mergeCell ref="A63:D63"/>
    <mergeCell ref="A66:D66"/>
    <mergeCell ref="A15:D15"/>
    <mergeCell ref="A36:E36"/>
    <mergeCell ref="A44:C44"/>
    <mergeCell ref="A45:E45"/>
    <mergeCell ref="A48:D48"/>
    <mergeCell ref="A29:E29"/>
    <mergeCell ref="A35:C35"/>
    <mergeCell ref="A16:D16"/>
    <mergeCell ref="A17:E17"/>
    <mergeCell ref="A18:E18"/>
    <mergeCell ref="A21:E21"/>
    <mergeCell ref="A25:D25"/>
    <mergeCell ref="A26:E26"/>
    <mergeCell ref="A1:D1"/>
    <mergeCell ref="A4:D4"/>
    <mergeCell ref="A7:E7"/>
    <mergeCell ref="A8:E8"/>
    <mergeCell ref="A11:E1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I26" sqref="I26"/>
    </sheetView>
  </sheetViews>
  <sheetFormatPr defaultRowHeight="14.4" x14ac:dyDescent="0.3"/>
  <cols>
    <col min="1" max="1" width="9.77734375" style="203" bestFit="1" customWidth="1"/>
    <col min="2" max="2" width="59.88671875" style="203" bestFit="1" customWidth="1"/>
    <col min="3" max="3" width="7.77734375" style="203" bestFit="1" customWidth="1"/>
    <col min="4" max="4" width="10.77734375" style="203" bestFit="1" customWidth="1"/>
    <col min="5" max="5" width="12.88671875" style="203" bestFit="1" customWidth="1"/>
    <col min="6" max="6" width="10.44140625" style="203" bestFit="1" customWidth="1"/>
    <col min="7" max="16384" width="8.88671875" style="203"/>
  </cols>
  <sheetData>
    <row r="1" spans="1:6" x14ac:dyDescent="0.3">
      <c r="A1" s="286" t="s">
        <v>188</v>
      </c>
      <c r="B1" s="287"/>
      <c r="C1" s="287"/>
      <c r="D1" s="287"/>
      <c r="E1" s="287"/>
      <c r="F1" s="288"/>
    </row>
    <row r="2" spans="1:6" x14ac:dyDescent="0.3">
      <c r="A2" s="283" t="s">
        <v>227</v>
      </c>
      <c r="B2" s="284"/>
      <c r="C2" s="284"/>
      <c r="D2" s="284"/>
      <c r="E2" s="284"/>
      <c r="F2" s="285"/>
    </row>
    <row r="3" spans="1:6" x14ac:dyDescent="0.3">
      <c r="A3" s="204" t="s">
        <v>189</v>
      </c>
      <c r="B3" s="205" t="s">
        <v>190</v>
      </c>
      <c r="C3" s="206" t="s">
        <v>191</v>
      </c>
      <c r="D3" s="205" t="s">
        <v>192</v>
      </c>
      <c r="E3" s="207" t="s">
        <v>193</v>
      </c>
      <c r="F3" s="208" t="s">
        <v>194</v>
      </c>
    </row>
    <row r="4" spans="1:6" x14ac:dyDescent="0.3">
      <c r="A4" s="209" t="s">
        <v>228</v>
      </c>
      <c r="B4" s="210" t="s">
        <v>229</v>
      </c>
      <c r="C4" s="211" t="s">
        <v>30</v>
      </c>
      <c r="D4" s="212">
        <v>1</v>
      </c>
      <c r="E4" s="228"/>
      <c r="F4" s="213">
        <f>ROUND(D4*E4,2)</f>
        <v>0</v>
      </c>
    </row>
    <row r="5" spans="1:6" x14ac:dyDescent="0.3">
      <c r="A5" s="214">
        <v>88309</v>
      </c>
      <c r="B5" s="212" t="s">
        <v>195</v>
      </c>
      <c r="C5" s="211" t="s">
        <v>196</v>
      </c>
      <c r="D5" s="212">
        <v>0.6</v>
      </c>
      <c r="E5" s="228"/>
      <c r="F5" s="213">
        <f t="shared" ref="F5:F15" si="0">ROUND(D5*E5,2)</f>
        <v>0</v>
      </c>
    </row>
    <row r="6" spans="1:6" x14ac:dyDescent="0.3">
      <c r="A6" s="214">
        <v>88316</v>
      </c>
      <c r="B6" s="212" t="s">
        <v>197</v>
      </c>
      <c r="C6" s="211" t="s">
        <v>196</v>
      </c>
      <c r="D6" s="212">
        <v>3</v>
      </c>
      <c r="E6" s="228"/>
      <c r="F6" s="213">
        <f t="shared" si="0"/>
        <v>0</v>
      </c>
    </row>
    <row r="7" spans="1:6" ht="28.8" x14ac:dyDescent="0.3">
      <c r="A7" s="215">
        <v>95270</v>
      </c>
      <c r="B7" s="216" t="s">
        <v>198</v>
      </c>
      <c r="C7" s="211" t="s">
        <v>199</v>
      </c>
      <c r="D7" s="212">
        <v>1.5</v>
      </c>
      <c r="E7" s="228"/>
      <c r="F7" s="213">
        <f t="shared" si="0"/>
        <v>0</v>
      </c>
    </row>
    <row r="8" spans="1:6" ht="28.8" x14ac:dyDescent="0.3">
      <c r="A8" s="215">
        <v>95271</v>
      </c>
      <c r="B8" s="216" t="s">
        <v>200</v>
      </c>
      <c r="C8" s="211" t="s">
        <v>201</v>
      </c>
      <c r="D8" s="212">
        <v>1.5</v>
      </c>
      <c r="E8" s="228"/>
      <c r="F8" s="213">
        <f t="shared" si="0"/>
        <v>0</v>
      </c>
    </row>
    <row r="9" spans="1:6" ht="28.8" x14ac:dyDescent="0.3">
      <c r="A9" s="215" t="s">
        <v>202</v>
      </c>
      <c r="B9" s="216" t="s">
        <v>203</v>
      </c>
      <c r="C9" s="211" t="s">
        <v>9</v>
      </c>
      <c r="D9" s="212">
        <v>6</v>
      </c>
      <c r="E9" s="228"/>
      <c r="F9" s="213">
        <f t="shared" si="0"/>
        <v>0</v>
      </c>
    </row>
    <row r="10" spans="1:6" x14ac:dyDescent="0.3">
      <c r="A10" s="289" t="s">
        <v>177</v>
      </c>
      <c r="B10" s="290"/>
      <c r="C10" s="290"/>
      <c r="D10" s="290"/>
      <c r="E10" s="291"/>
      <c r="F10" s="217">
        <f>SUM(F4:F9)</f>
        <v>0</v>
      </c>
    </row>
    <row r="11" spans="1:6" x14ac:dyDescent="0.3">
      <c r="A11" s="218"/>
      <c r="B11" s="219"/>
      <c r="C11" s="219"/>
      <c r="D11" s="219"/>
      <c r="E11" s="219"/>
      <c r="F11" s="220"/>
    </row>
    <row r="12" spans="1:6" x14ac:dyDescent="0.3">
      <c r="A12" s="292" t="s">
        <v>204</v>
      </c>
      <c r="B12" s="293"/>
      <c r="C12" s="293"/>
      <c r="D12" s="293"/>
      <c r="E12" s="293"/>
      <c r="F12" s="294"/>
    </row>
    <row r="13" spans="1:6" x14ac:dyDescent="0.3">
      <c r="A13" s="204" t="s">
        <v>189</v>
      </c>
      <c r="B13" s="205" t="s">
        <v>190</v>
      </c>
      <c r="C13" s="206" t="s">
        <v>191</v>
      </c>
      <c r="D13" s="205" t="s">
        <v>192</v>
      </c>
      <c r="E13" s="207" t="s">
        <v>193</v>
      </c>
      <c r="F13" s="208" t="s">
        <v>194</v>
      </c>
    </row>
    <row r="14" spans="1:6" ht="28.8" x14ac:dyDescent="0.3">
      <c r="A14" s="221">
        <v>95276</v>
      </c>
      <c r="B14" s="216" t="s">
        <v>205</v>
      </c>
      <c r="C14" s="211" t="s">
        <v>206</v>
      </c>
      <c r="D14" s="212">
        <v>0.3</v>
      </c>
      <c r="E14" s="228"/>
      <c r="F14" s="213">
        <f t="shared" si="0"/>
        <v>0</v>
      </c>
    </row>
    <row r="15" spans="1:6" x14ac:dyDescent="0.3">
      <c r="A15" s="222">
        <v>88316</v>
      </c>
      <c r="B15" s="212" t="s">
        <v>197</v>
      </c>
      <c r="C15" s="211" t="s">
        <v>196</v>
      </c>
      <c r="D15" s="212">
        <v>0.75</v>
      </c>
      <c r="E15" s="228"/>
      <c r="F15" s="213">
        <f t="shared" si="0"/>
        <v>0</v>
      </c>
    </row>
    <row r="16" spans="1:6" ht="15" thickBot="1" x14ac:dyDescent="0.35">
      <c r="A16" s="295" t="s">
        <v>207</v>
      </c>
      <c r="B16" s="296"/>
      <c r="C16" s="296"/>
      <c r="D16" s="296"/>
      <c r="E16" s="296"/>
      <c r="F16" s="223">
        <f>SUM(F14:F15)</f>
        <v>0</v>
      </c>
    </row>
    <row r="17" spans="1:6" x14ac:dyDescent="0.3">
      <c r="A17" s="297"/>
      <c r="B17" s="298"/>
      <c r="C17" s="298"/>
      <c r="D17" s="298"/>
      <c r="E17" s="298"/>
      <c r="F17" s="299"/>
    </row>
    <row r="18" spans="1:6" x14ac:dyDescent="0.3">
      <c r="A18" s="283" t="s">
        <v>208</v>
      </c>
      <c r="B18" s="284"/>
      <c r="C18" s="284"/>
      <c r="D18" s="284"/>
      <c r="E18" s="284"/>
      <c r="F18" s="285"/>
    </row>
    <row r="19" spans="1:6" x14ac:dyDescent="0.3">
      <c r="A19" s="204" t="s">
        <v>189</v>
      </c>
      <c r="B19" s="205" t="s">
        <v>190</v>
      </c>
      <c r="C19" s="206" t="s">
        <v>191</v>
      </c>
      <c r="D19" s="205" t="s">
        <v>192</v>
      </c>
      <c r="E19" s="207" t="s">
        <v>193</v>
      </c>
      <c r="F19" s="208" t="s">
        <v>194</v>
      </c>
    </row>
    <row r="20" spans="1:6" ht="28.8" x14ac:dyDescent="0.3">
      <c r="A20" s="224">
        <v>94965</v>
      </c>
      <c r="B20" s="225" t="s">
        <v>181</v>
      </c>
      <c r="C20" s="226" t="s">
        <v>30</v>
      </c>
      <c r="D20" s="212">
        <v>1</v>
      </c>
      <c r="E20" s="229"/>
      <c r="F20" s="213">
        <f>ROUND(D20*E20,2)</f>
        <v>0</v>
      </c>
    </row>
    <row r="21" spans="1:6" x14ac:dyDescent="0.3">
      <c r="A21" s="224" t="s">
        <v>182</v>
      </c>
      <c r="B21" s="225" t="s">
        <v>183</v>
      </c>
      <c r="C21" s="211" t="s">
        <v>191</v>
      </c>
      <c r="D21" s="212">
        <v>1</v>
      </c>
      <c r="E21" s="230"/>
      <c r="F21" s="213">
        <f>ROUND(D21*E21,2)</f>
        <v>0</v>
      </c>
    </row>
    <row r="22" spans="1:6" x14ac:dyDescent="0.3">
      <c r="A22" s="224">
        <v>92873</v>
      </c>
      <c r="B22" s="225" t="s">
        <v>209</v>
      </c>
      <c r="C22" s="211" t="s">
        <v>30</v>
      </c>
      <c r="D22" s="227">
        <v>1</v>
      </c>
      <c r="E22" s="230"/>
      <c r="F22" s="213">
        <f>ROUND(D22*E22,2)</f>
        <v>0</v>
      </c>
    </row>
    <row r="23" spans="1:6" x14ac:dyDescent="0.3">
      <c r="A23" s="224">
        <v>92264</v>
      </c>
      <c r="B23" s="225" t="s">
        <v>210</v>
      </c>
      <c r="C23" s="211" t="s">
        <v>9</v>
      </c>
      <c r="D23" s="212">
        <v>5</v>
      </c>
      <c r="E23" s="230"/>
      <c r="F23" s="213">
        <f>ROUND(D23*E23,2)</f>
        <v>0</v>
      </c>
    </row>
    <row r="24" spans="1:6" ht="15" thickBot="1" x14ac:dyDescent="0.35">
      <c r="A24" s="377" t="s">
        <v>177</v>
      </c>
      <c r="B24" s="378"/>
      <c r="C24" s="378"/>
      <c r="D24" s="378"/>
      <c r="E24" s="379"/>
      <c r="F24" s="380">
        <f>SUM(F20:F23)</f>
        <v>0</v>
      </c>
    </row>
  </sheetData>
  <sheetProtection algorithmName="SHA-512" hashValue="/O0jUa4gDxPMMpZPdVGW0IjlLGtcZzegqaf3+2hJQsI/HKoVsHYMdUmR4rP70eMdYCX0aYJcMxqYv+2wuihbbw==" saltValue="Xx/eu1aaUd4kI3QI7cSGOQ==" spinCount="100000" sheet="1" objects="1" scenarios="1"/>
  <mergeCells count="8">
    <mergeCell ref="A18:F18"/>
    <mergeCell ref="A24:E24"/>
    <mergeCell ref="A1:F1"/>
    <mergeCell ref="A2:F2"/>
    <mergeCell ref="A10:E10"/>
    <mergeCell ref="A12:F12"/>
    <mergeCell ref="A16:E16"/>
    <mergeCell ref="A17:F17"/>
  </mergeCells>
  <pageMargins left="0.511811024" right="0.511811024" top="0.78740157499999996" bottom="0.78740157499999996" header="0.31496062000000002" footer="0.31496062000000002"/>
  <pageSetup paperSize="9" scale="82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zoomScaleNormal="100" workbookViewId="0">
      <selection activeCell="C6" sqref="C6:C7"/>
    </sheetView>
  </sheetViews>
  <sheetFormatPr defaultRowHeight="14.4" x14ac:dyDescent="0.3"/>
  <cols>
    <col min="1" max="1" width="1.44140625" customWidth="1"/>
    <col min="2" max="2" width="9.33203125" customWidth="1"/>
    <col min="3" max="3" width="24.44140625" bestFit="1" customWidth="1"/>
    <col min="4" max="4" width="14" bestFit="1" customWidth="1"/>
    <col min="5" max="5" width="17.6640625" bestFit="1" customWidth="1"/>
    <col min="6" max="6" width="9" style="117" bestFit="1" customWidth="1"/>
    <col min="7" max="7" width="6.88671875" style="124" bestFit="1" customWidth="1"/>
    <col min="8" max="8" width="9" style="117" bestFit="1" customWidth="1"/>
    <col min="9" max="9" width="6.88671875" style="124" bestFit="1" customWidth="1"/>
    <col min="10" max="10" width="9.88671875" style="117" bestFit="1" customWidth="1"/>
    <col min="11" max="11" width="6.88671875" style="124" bestFit="1" customWidth="1"/>
    <col min="12" max="12" width="10" style="117" bestFit="1" customWidth="1"/>
    <col min="13" max="13" width="7.88671875" style="124" bestFit="1" customWidth="1"/>
    <col min="14" max="14" width="1.44140625" customWidth="1"/>
    <col min="18" max="18" width="12.44140625" bestFit="1" customWidth="1"/>
  </cols>
  <sheetData>
    <row r="1" spans="2:15" ht="7.5" customHeight="1" thickBot="1" x14ac:dyDescent="0.35">
      <c r="B1" s="3"/>
      <c r="C1" s="3"/>
      <c r="D1" s="3"/>
      <c r="E1" s="3"/>
      <c r="F1" s="115"/>
      <c r="G1" s="122"/>
      <c r="H1" s="115"/>
      <c r="I1" s="122"/>
      <c r="J1" s="115"/>
      <c r="K1" s="122"/>
      <c r="L1" s="115"/>
      <c r="M1" s="122"/>
    </row>
    <row r="2" spans="2:15" x14ac:dyDescent="0.3">
      <c r="B2" s="311" t="s">
        <v>39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</row>
    <row r="3" spans="2:15" x14ac:dyDescent="0.3">
      <c r="B3" s="10" t="s">
        <v>11</v>
      </c>
      <c r="C3" s="314" t="str">
        <f>Orçamento!C3</f>
        <v>Pavilhão Industrial</v>
      </c>
      <c r="D3" s="314"/>
      <c r="E3" s="314"/>
      <c r="F3" s="314"/>
      <c r="G3" s="314"/>
      <c r="H3" s="314"/>
      <c r="I3" s="314"/>
      <c r="J3" s="314"/>
      <c r="K3" s="314"/>
      <c r="L3" s="314"/>
      <c r="M3" s="315"/>
    </row>
    <row r="4" spans="2:15" x14ac:dyDescent="0.3">
      <c r="B4" s="2" t="s">
        <v>38</v>
      </c>
      <c r="C4" s="316" t="s">
        <v>18</v>
      </c>
      <c r="D4" s="316"/>
      <c r="E4" s="316"/>
      <c r="F4" s="316"/>
      <c r="G4" s="316"/>
      <c r="H4" s="316"/>
      <c r="I4" s="316"/>
      <c r="J4" s="316"/>
      <c r="K4" s="316"/>
      <c r="L4" s="316"/>
      <c r="M4" s="317"/>
    </row>
    <row r="5" spans="2:15" x14ac:dyDescent="0.3">
      <c r="B5" s="2" t="s">
        <v>10</v>
      </c>
      <c r="C5" s="316" t="str">
        <f>Orçamento!C5</f>
        <v xml:space="preserve">Rua Lindor José Pohlmann </v>
      </c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2:15" x14ac:dyDescent="0.3">
      <c r="B6" s="319" t="s">
        <v>40</v>
      </c>
      <c r="C6" s="318" t="s">
        <v>41</v>
      </c>
      <c r="D6" s="318" t="s">
        <v>47</v>
      </c>
      <c r="E6" s="318" t="s">
        <v>48</v>
      </c>
      <c r="F6" s="318" t="s">
        <v>42</v>
      </c>
      <c r="G6" s="318"/>
      <c r="H6" s="318" t="s">
        <v>43</v>
      </c>
      <c r="I6" s="318"/>
      <c r="J6" s="318" t="s">
        <v>44</v>
      </c>
      <c r="K6" s="318"/>
      <c r="L6" s="318" t="s">
        <v>242</v>
      </c>
      <c r="M6" s="320"/>
    </row>
    <row r="7" spans="2:15" x14ac:dyDescent="0.3">
      <c r="B7" s="319"/>
      <c r="C7" s="318"/>
      <c r="D7" s="318"/>
      <c r="E7" s="318"/>
      <c r="F7" s="135" t="s">
        <v>45</v>
      </c>
      <c r="G7" s="136" t="s">
        <v>46</v>
      </c>
      <c r="H7" s="135" t="s">
        <v>45</v>
      </c>
      <c r="I7" s="136" t="s">
        <v>46</v>
      </c>
      <c r="J7" s="135" t="s">
        <v>45</v>
      </c>
      <c r="K7" s="136" t="s">
        <v>46</v>
      </c>
      <c r="L7" s="135" t="s">
        <v>45</v>
      </c>
      <c r="M7" s="137" t="s">
        <v>46</v>
      </c>
    </row>
    <row r="8" spans="2:15" x14ac:dyDescent="0.3">
      <c r="B8" s="2" t="s">
        <v>16</v>
      </c>
      <c r="C8" s="109" t="str">
        <f>Orçamento!C9</f>
        <v>SERVIÇOS PRELIMINARES</v>
      </c>
      <c r="D8" s="114">
        <f>Orçamento!J14</f>
        <v>0</v>
      </c>
      <c r="E8" s="8" t="e">
        <f>ROUND(D8/$D$17,4)</f>
        <v>#DIV/0!</v>
      </c>
      <c r="F8" s="114">
        <f>D8</f>
        <v>0</v>
      </c>
      <c r="G8" s="8" t="e">
        <f>ROUND(F8/$D$17,4)</f>
        <v>#DIV/0!</v>
      </c>
      <c r="H8" s="114"/>
      <c r="I8" s="8"/>
      <c r="J8" s="114"/>
      <c r="K8" s="8"/>
      <c r="L8" s="114"/>
      <c r="M8" s="120"/>
    </row>
    <row r="9" spans="2:15" x14ac:dyDescent="0.3">
      <c r="B9" s="2" t="s">
        <v>15</v>
      </c>
      <c r="C9" s="109" t="str">
        <f>Orçamento!C15</f>
        <v>ESTRUTURA</v>
      </c>
      <c r="D9" s="114">
        <f>Orçamento!J21</f>
        <v>0</v>
      </c>
      <c r="E9" s="8" t="e">
        <f t="shared" ref="E9:E14" si="0">ROUND(D9/$D$17,4)</f>
        <v>#DIV/0!</v>
      </c>
      <c r="F9" s="114">
        <f>D9</f>
        <v>0</v>
      </c>
      <c r="G9" s="8" t="e">
        <f t="shared" ref="G9:I13" si="1">ROUND(F9/$D$17,4)</f>
        <v>#DIV/0!</v>
      </c>
      <c r="H9" s="114"/>
      <c r="I9" s="8"/>
      <c r="J9" s="114"/>
      <c r="K9" s="8"/>
      <c r="L9" s="114"/>
      <c r="M9" s="120"/>
    </row>
    <row r="10" spans="2:15" x14ac:dyDescent="0.3">
      <c r="B10" s="2" t="s">
        <v>17</v>
      </c>
      <c r="C10" s="109" t="str">
        <f>Orçamento!C22</f>
        <v>IMPERMEABILIZAÇÃO VIGAS</v>
      </c>
      <c r="D10" s="114">
        <f>Orçamento!J24</f>
        <v>0</v>
      </c>
      <c r="E10" s="8" t="e">
        <f t="shared" si="0"/>
        <v>#DIV/0!</v>
      </c>
      <c r="F10" s="114">
        <f>D10</f>
        <v>0</v>
      </c>
      <c r="G10" s="8" t="e">
        <f t="shared" si="1"/>
        <v>#DIV/0!</v>
      </c>
      <c r="H10" s="114"/>
      <c r="I10" s="8"/>
      <c r="J10" s="114"/>
      <c r="K10" s="8"/>
      <c r="L10" s="114"/>
      <c r="M10" s="120"/>
      <c r="O10" s="11"/>
    </row>
    <row r="11" spans="2:15" x14ac:dyDescent="0.3">
      <c r="B11" s="2" t="s">
        <v>19</v>
      </c>
      <c r="C11" s="109" t="str">
        <f>Orçamento!C25</f>
        <v>PISO</v>
      </c>
      <c r="D11" s="114">
        <f>Orçamento!J29</f>
        <v>0</v>
      </c>
      <c r="E11" s="8" t="e">
        <f t="shared" si="0"/>
        <v>#DIV/0!</v>
      </c>
      <c r="F11" s="114"/>
      <c r="G11" s="8"/>
      <c r="H11" s="114">
        <f>D11</f>
        <v>0</v>
      </c>
      <c r="I11" s="8" t="e">
        <f t="shared" si="1"/>
        <v>#DIV/0!</v>
      </c>
      <c r="J11" s="114"/>
      <c r="K11" s="8"/>
      <c r="L11" s="114"/>
      <c r="M11" s="120"/>
      <c r="O11" s="11"/>
    </row>
    <row r="12" spans="2:15" x14ac:dyDescent="0.3">
      <c r="B12" s="2" t="s">
        <v>20</v>
      </c>
      <c r="C12" s="109" t="str">
        <f>Orçamento!C30</f>
        <v xml:space="preserve">ISOPAINEL </v>
      </c>
      <c r="D12" s="114">
        <f>Orçamento!J32</f>
        <v>0</v>
      </c>
      <c r="E12" s="8" t="e">
        <f t="shared" si="0"/>
        <v>#DIV/0!</v>
      </c>
      <c r="F12" s="114"/>
      <c r="G12" s="8"/>
      <c r="H12" s="114">
        <v>15000</v>
      </c>
      <c r="I12" s="8" t="e">
        <f t="shared" ref="I12" si="2">ROUND(H12/$D$17,4)</f>
        <v>#DIV/0!</v>
      </c>
      <c r="J12" s="121">
        <v>34688.28</v>
      </c>
      <c r="K12" s="8" t="e">
        <f t="shared" ref="I12:M13" si="3">ROUND(J12/$D$17,4)</f>
        <v>#DIV/0!</v>
      </c>
      <c r="L12" s="114">
        <f>D12-H12-J12</f>
        <v>-49688.28</v>
      </c>
      <c r="M12" s="120" t="e">
        <f t="shared" si="3"/>
        <v>#DIV/0!</v>
      </c>
      <c r="O12" s="11"/>
    </row>
    <row r="13" spans="2:15" x14ac:dyDescent="0.3">
      <c r="B13" s="2" t="s">
        <v>34</v>
      </c>
      <c r="C13" s="109" t="str">
        <f>Orçamento!C33</f>
        <v>COBERTURA</v>
      </c>
      <c r="D13" s="114">
        <f>Orçamento!J38</f>
        <v>0</v>
      </c>
      <c r="E13" s="8" t="e">
        <f t="shared" si="0"/>
        <v>#DIV/0!</v>
      </c>
      <c r="F13" s="114">
        <v>10000</v>
      </c>
      <c r="G13" s="8" t="e">
        <f t="shared" si="1"/>
        <v>#DIV/0!</v>
      </c>
      <c r="H13" s="114">
        <f>D13-F13</f>
        <v>-10000</v>
      </c>
      <c r="I13" s="8" t="e">
        <f t="shared" si="3"/>
        <v>#DIV/0!</v>
      </c>
      <c r="J13" s="114"/>
      <c r="K13" s="122"/>
      <c r="L13" s="114"/>
      <c r="M13" s="120"/>
      <c r="O13" s="11"/>
    </row>
    <row r="14" spans="2:15" x14ac:dyDescent="0.3">
      <c r="B14" s="2" t="s">
        <v>22</v>
      </c>
      <c r="C14" s="109" t="str">
        <f>Orçamento!C39</f>
        <v xml:space="preserve">LIMPEZA FINAL DA OBRA </v>
      </c>
      <c r="D14" s="114">
        <f>Orçamento!J41</f>
        <v>0</v>
      </c>
      <c r="E14" s="8" t="e">
        <f t="shared" si="0"/>
        <v>#DIV/0!</v>
      </c>
      <c r="F14" s="114"/>
      <c r="G14" s="8"/>
      <c r="H14" s="114"/>
      <c r="I14" s="8"/>
      <c r="J14" s="121"/>
      <c r="K14" s="8"/>
      <c r="L14" s="114">
        <f>D14</f>
        <v>0</v>
      </c>
      <c r="M14" s="120" t="e">
        <f t="shared" ref="M14" si="4">ROUND(L14/$D$17,4)</f>
        <v>#DIV/0!</v>
      </c>
      <c r="O14" s="11"/>
    </row>
    <row r="15" spans="2:15" x14ac:dyDescent="0.3">
      <c r="B15" s="308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10"/>
    </row>
    <row r="16" spans="2:15" x14ac:dyDescent="0.3">
      <c r="B16" s="305" t="s">
        <v>53</v>
      </c>
      <c r="C16" s="306"/>
      <c r="D16" s="306"/>
      <c r="E16" s="307"/>
      <c r="F16" s="129">
        <f>SUM(F8:F14)</f>
        <v>10000</v>
      </c>
      <c r="G16" s="130" t="e">
        <f t="shared" ref="G16:M16" si="5">SUM(G8:G14)</f>
        <v>#DIV/0!</v>
      </c>
      <c r="H16" s="129">
        <f t="shared" si="5"/>
        <v>5000</v>
      </c>
      <c r="I16" s="130" t="e">
        <f t="shared" si="5"/>
        <v>#DIV/0!</v>
      </c>
      <c r="J16" s="129">
        <f t="shared" si="5"/>
        <v>34688.28</v>
      </c>
      <c r="K16" s="130" t="e">
        <f t="shared" si="5"/>
        <v>#DIV/0!</v>
      </c>
      <c r="L16" s="129">
        <f t="shared" si="5"/>
        <v>-49688.28</v>
      </c>
      <c r="M16" s="131" t="e">
        <f t="shared" si="5"/>
        <v>#DIV/0!</v>
      </c>
    </row>
    <row r="17" spans="2:18" x14ac:dyDescent="0.3">
      <c r="B17" s="300" t="s">
        <v>52</v>
      </c>
      <c r="C17" s="301"/>
      <c r="D17" s="127">
        <f>SUM(D8:D14)</f>
        <v>0</v>
      </c>
      <c r="E17" s="128" t="e">
        <f>SUM(E8:E14)</f>
        <v>#DIV/0!</v>
      </c>
      <c r="F17" s="114"/>
      <c r="G17" s="8"/>
      <c r="H17" s="114"/>
      <c r="I17" s="8"/>
      <c r="J17" s="114"/>
      <c r="K17" s="8"/>
      <c r="L17" s="114"/>
      <c r="M17" s="120"/>
    </row>
    <row r="18" spans="2:18" x14ac:dyDescent="0.3">
      <c r="B18" s="302" t="s">
        <v>51</v>
      </c>
      <c r="C18" s="303"/>
      <c r="D18" s="303"/>
      <c r="E18" s="304"/>
      <c r="F18" s="132">
        <f>F16</f>
        <v>10000</v>
      </c>
      <c r="G18" s="133" t="e">
        <f t="shared" ref="G18" si="6">G16</f>
        <v>#DIV/0!</v>
      </c>
      <c r="H18" s="132">
        <f>F18+H16</f>
        <v>15000</v>
      </c>
      <c r="I18" s="133" t="e">
        <f>G18+I16</f>
        <v>#DIV/0!</v>
      </c>
      <c r="J18" s="132">
        <f t="shared" ref="J18:L18" si="7">H18+J16</f>
        <v>49688.28</v>
      </c>
      <c r="K18" s="133" t="e">
        <f t="shared" si="7"/>
        <v>#DIV/0!</v>
      </c>
      <c r="L18" s="132">
        <f t="shared" si="7"/>
        <v>0</v>
      </c>
      <c r="M18" s="134" t="e">
        <f>K18+M16</f>
        <v>#DIV/0!</v>
      </c>
    </row>
    <row r="19" spans="2:18" x14ac:dyDescent="0.3">
      <c r="B19" s="5"/>
      <c r="C19" s="3"/>
      <c r="D19" s="3"/>
      <c r="E19" s="3"/>
      <c r="F19" s="115"/>
      <c r="G19" s="122"/>
      <c r="H19" s="115"/>
      <c r="I19" s="122"/>
      <c r="J19" s="115"/>
      <c r="K19" s="122"/>
      <c r="L19" s="115"/>
      <c r="M19" s="125"/>
    </row>
    <row r="20" spans="2:18" x14ac:dyDescent="0.3">
      <c r="B20" s="5" t="str">
        <f>Orçamento!B44</f>
        <v>Riqueza (SC), 21 de setembro de 2017</v>
      </c>
      <c r="C20" s="4"/>
      <c r="D20" s="4"/>
      <c r="E20" s="3"/>
      <c r="F20" s="115"/>
      <c r="G20" s="122"/>
      <c r="H20" s="115"/>
      <c r="I20" s="122"/>
      <c r="J20" s="115"/>
      <c r="K20" s="122"/>
      <c r="L20" s="115"/>
      <c r="M20" s="125"/>
      <c r="R20" s="119"/>
    </row>
    <row r="21" spans="2:18" x14ac:dyDescent="0.3">
      <c r="B21" s="5"/>
      <c r="C21" s="4"/>
      <c r="D21" s="4"/>
      <c r="E21" s="3"/>
      <c r="F21" s="115"/>
      <c r="G21" s="122"/>
      <c r="H21" s="115"/>
      <c r="I21" s="122"/>
      <c r="J21" s="115"/>
      <c r="K21" s="122"/>
      <c r="L21" s="115"/>
      <c r="M21" s="125"/>
    </row>
    <row r="22" spans="2:18" x14ac:dyDescent="0.3">
      <c r="B22" s="5"/>
      <c r="C22" s="4"/>
      <c r="D22" s="4"/>
      <c r="E22" s="3"/>
      <c r="F22" s="115"/>
      <c r="G22" s="122"/>
      <c r="H22" s="115"/>
      <c r="I22" s="122"/>
      <c r="J22" s="115"/>
      <c r="K22" s="122"/>
      <c r="L22" s="115"/>
      <c r="M22" s="125"/>
    </row>
    <row r="23" spans="2:18" x14ac:dyDescent="0.3">
      <c r="B23" s="5"/>
      <c r="C23" s="3"/>
      <c r="D23" s="3"/>
      <c r="E23" s="118" t="s">
        <v>54</v>
      </c>
      <c r="F23" s="115"/>
      <c r="G23" s="122"/>
      <c r="H23" s="115"/>
      <c r="I23" s="122"/>
      <c r="J23" s="115"/>
      <c r="K23" s="122"/>
      <c r="L23" s="115"/>
      <c r="M23" s="125"/>
    </row>
    <row r="24" spans="2:18" x14ac:dyDescent="0.3">
      <c r="B24" s="5"/>
      <c r="C24" s="4"/>
      <c r="D24" s="4"/>
      <c r="E24" s="110" t="s">
        <v>37</v>
      </c>
      <c r="F24" s="115"/>
      <c r="G24" s="122"/>
      <c r="H24" s="115"/>
      <c r="I24" s="122"/>
      <c r="J24" s="115"/>
      <c r="K24" s="122"/>
      <c r="L24" s="115"/>
      <c r="M24" s="125"/>
    </row>
    <row r="25" spans="2:18" x14ac:dyDescent="0.3">
      <c r="B25" s="5"/>
      <c r="C25" s="4"/>
      <c r="D25" s="4"/>
      <c r="E25" s="110" t="s">
        <v>35</v>
      </c>
      <c r="F25" s="115"/>
      <c r="G25" s="122"/>
      <c r="H25" s="115"/>
      <c r="I25" s="122"/>
      <c r="J25" s="115"/>
      <c r="K25" s="122"/>
      <c r="L25" s="115"/>
      <c r="M25" s="125"/>
    </row>
    <row r="26" spans="2:18" x14ac:dyDescent="0.3">
      <c r="B26" s="5"/>
      <c r="C26" s="4"/>
      <c r="D26" s="4"/>
      <c r="E26" s="110" t="s">
        <v>36</v>
      </c>
      <c r="F26" s="115"/>
      <c r="G26" s="122"/>
      <c r="H26" s="115"/>
      <c r="I26" s="122"/>
      <c r="J26" s="115"/>
      <c r="K26" s="122"/>
      <c r="L26" s="115"/>
      <c r="M26" s="125"/>
    </row>
    <row r="27" spans="2:18" x14ac:dyDescent="0.3">
      <c r="B27" s="5"/>
      <c r="C27" s="3"/>
      <c r="D27" s="3"/>
      <c r="E27" s="3"/>
      <c r="F27" s="115"/>
      <c r="G27" s="122"/>
      <c r="H27" s="115"/>
      <c r="I27" s="122"/>
      <c r="J27" s="115"/>
      <c r="K27" s="122"/>
      <c r="L27" s="115"/>
      <c r="M27" s="125"/>
    </row>
    <row r="28" spans="2:18" ht="15" thickBot="1" x14ac:dyDescent="0.35">
      <c r="B28" s="6"/>
      <c r="C28" s="7"/>
      <c r="D28" s="7"/>
      <c r="E28" s="7"/>
      <c r="F28" s="116"/>
      <c r="G28" s="123"/>
      <c r="H28" s="116"/>
      <c r="I28" s="123"/>
      <c r="J28" s="116"/>
      <c r="K28" s="123"/>
      <c r="L28" s="116"/>
      <c r="M28" s="126"/>
    </row>
    <row r="29" spans="2:18" ht="6" customHeight="1" x14ac:dyDescent="0.3"/>
  </sheetData>
  <mergeCells count="16">
    <mergeCell ref="B17:C17"/>
    <mergeCell ref="B18:E18"/>
    <mergeCell ref="B16:E16"/>
    <mergeCell ref="B15:M15"/>
    <mergeCell ref="B2:M2"/>
    <mergeCell ref="C3:M3"/>
    <mergeCell ref="C4:M4"/>
    <mergeCell ref="C5:M5"/>
    <mergeCell ref="E6:E7"/>
    <mergeCell ref="D6:D7"/>
    <mergeCell ref="C6:C7"/>
    <mergeCell ref="B6:B7"/>
    <mergeCell ref="F6:G6"/>
    <mergeCell ref="H6:I6"/>
    <mergeCell ref="L6:M6"/>
    <mergeCell ref="J6:K6"/>
  </mergeCells>
  <pageMargins left="0.511811024" right="0.511811024" top="0.78740157499999996" bottom="0.78740157499999996" header="0.31496062000000002" footer="0.31496062000000002"/>
  <pageSetup paperSize="9" scale="92" orientation="landscape" horizontalDpi="4294967293" verticalDpi="0" r:id="rId1"/>
  <headerFooter>
    <oddHeader>&amp;L&amp;G&amp;R&amp;P</oddHeader>
    <oddFooter>&amp;C&amp;9Rua João Mari, 55 - Centro - CEP 89.895-000 - Riqueza/SC
CNPJ: 95.988.309/0001-48 -FONE/FAX: 0**49 3675-3200
email: engenharia@riqueza.sc.gov.br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Normal="100" workbookViewId="0">
      <selection activeCell="T13" sqref="T13"/>
    </sheetView>
  </sheetViews>
  <sheetFormatPr defaultColWidth="8.88671875" defaultRowHeight="15.6" x14ac:dyDescent="0.3"/>
  <cols>
    <col min="1" max="1" width="1.109375" style="14" customWidth="1"/>
    <col min="2" max="2" width="5.6640625" style="14" bestFit="1" customWidth="1"/>
    <col min="3" max="3" width="64.5546875" style="14" bestFit="1" customWidth="1"/>
    <col min="4" max="4" width="10.6640625" style="14" bestFit="1" customWidth="1"/>
    <col min="5" max="5" width="10.6640625" style="66" customWidth="1"/>
    <col min="6" max="6" width="16.5546875" style="67" customWidth="1"/>
    <col min="7" max="7" width="16.6640625" style="66" customWidth="1"/>
    <col min="8" max="8" width="8" style="68" customWidth="1"/>
    <col min="9" max="9" width="13.88671875" style="31" customWidth="1"/>
    <col min="10" max="10" width="13.5546875" style="66" customWidth="1"/>
    <col min="11" max="11" width="8.6640625" style="68" customWidth="1"/>
    <col min="12" max="12" width="23.33203125" style="31" bestFit="1" customWidth="1"/>
    <col min="13" max="13" width="17.33203125" style="66" bestFit="1" customWidth="1"/>
    <col min="14" max="14" width="14.33203125" style="68" customWidth="1"/>
    <col min="15" max="15" width="10.6640625" style="66" customWidth="1"/>
    <col min="16" max="16" width="8" style="68" customWidth="1"/>
    <col min="17" max="17" width="0.109375" style="68" customWidth="1"/>
    <col min="18" max="21" width="8.6640625" style="14" customWidth="1"/>
    <col min="22" max="16384" width="8.88671875" style="14"/>
  </cols>
  <sheetData>
    <row r="1" spans="2:17" ht="6" customHeight="1" thickBot="1" x14ac:dyDescent="0.35">
      <c r="B1" s="12"/>
      <c r="C1" s="12"/>
      <c r="D1" s="12"/>
      <c r="E1" s="45"/>
      <c r="F1" s="46"/>
      <c r="G1" s="45"/>
      <c r="H1" s="47"/>
      <c r="I1" s="48"/>
      <c r="J1" s="45"/>
      <c r="K1" s="47"/>
      <c r="L1" s="48"/>
      <c r="M1" s="45"/>
      <c r="N1" s="47"/>
      <c r="O1" s="45"/>
      <c r="P1" s="47"/>
      <c r="Q1" s="47"/>
    </row>
    <row r="2" spans="2:17" x14ac:dyDescent="0.3">
      <c r="B2" s="331" t="s">
        <v>60</v>
      </c>
      <c r="C2" s="332"/>
      <c r="D2" s="333" t="s">
        <v>115</v>
      </c>
      <c r="E2" s="333"/>
      <c r="F2" s="333"/>
      <c r="G2" s="333"/>
      <c r="H2" s="333"/>
      <c r="I2" s="333"/>
      <c r="J2" s="329" t="s">
        <v>120</v>
      </c>
      <c r="K2" s="330"/>
      <c r="L2" s="330"/>
      <c r="M2" s="330"/>
      <c r="N2" s="91"/>
      <c r="O2" s="91"/>
      <c r="P2" s="91"/>
      <c r="Q2" s="92"/>
    </row>
    <row r="3" spans="2:17" x14ac:dyDescent="0.3">
      <c r="B3" s="323" t="s">
        <v>61</v>
      </c>
      <c r="C3" s="324"/>
      <c r="D3" s="334" t="s">
        <v>116</v>
      </c>
      <c r="E3" s="334"/>
      <c r="F3" s="334"/>
      <c r="G3" s="334"/>
      <c r="H3" s="334"/>
      <c r="I3" s="334"/>
      <c r="J3" s="325" t="s">
        <v>119</v>
      </c>
      <c r="K3" s="326"/>
      <c r="L3" s="326"/>
      <c r="M3" s="326"/>
      <c r="N3" s="89"/>
      <c r="O3" s="89"/>
      <c r="P3" s="89"/>
      <c r="Q3" s="90"/>
    </row>
    <row r="4" spans="2:17" x14ac:dyDescent="0.3">
      <c r="B4" s="321" t="s">
        <v>62</v>
      </c>
      <c r="C4" s="322"/>
      <c r="D4" s="93" t="s">
        <v>114</v>
      </c>
      <c r="E4" s="94" t="s">
        <v>113</v>
      </c>
      <c r="F4" s="95" t="s">
        <v>63</v>
      </c>
      <c r="G4" s="335" t="s">
        <v>64</v>
      </c>
      <c r="H4" s="335"/>
      <c r="I4" s="335"/>
      <c r="J4" s="325" t="s">
        <v>118</v>
      </c>
      <c r="K4" s="326"/>
      <c r="L4" s="326"/>
      <c r="M4" s="326"/>
      <c r="N4" s="89"/>
      <c r="O4" s="89"/>
      <c r="P4" s="89"/>
      <c r="Q4" s="90"/>
    </row>
    <row r="5" spans="2:17" x14ac:dyDescent="0.3">
      <c r="B5" s="323"/>
      <c r="C5" s="324"/>
      <c r="D5" s="85"/>
      <c r="E5" s="85"/>
      <c r="F5" s="86"/>
      <c r="G5" s="343"/>
      <c r="H5" s="343"/>
      <c r="I5" s="343"/>
      <c r="J5" s="344" t="s">
        <v>117</v>
      </c>
      <c r="K5" s="345"/>
      <c r="L5" s="345"/>
      <c r="M5" s="345"/>
      <c r="N5" s="87"/>
      <c r="O5" s="87"/>
      <c r="P5" s="87"/>
      <c r="Q5" s="88"/>
    </row>
    <row r="6" spans="2:17" ht="14.4" customHeight="1" x14ac:dyDescent="0.3">
      <c r="B6" s="321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</row>
    <row r="7" spans="2:17" ht="30" customHeight="1" x14ac:dyDescent="0.3">
      <c r="B7" s="350" t="s">
        <v>65</v>
      </c>
      <c r="C7" s="351"/>
      <c r="D7" s="351"/>
      <c r="E7" s="351"/>
      <c r="F7" s="351"/>
      <c r="G7" s="351"/>
      <c r="H7" s="351"/>
      <c r="I7" s="352" t="s">
        <v>111</v>
      </c>
      <c r="J7" s="352"/>
      <c r="K7" s="352"/>
      <c r="L7" s="352" t="s">
        <v>108</v>
      </c>
      <c r="M7" s="352"/>
      <c r="N7" s="352"/>
      <c r="O7" s="352" t="s">
        <v>66</v>
      </c>
      <c r="P7" s="353"/>
      <c r="Q7" s="74"/>
    </row>
    <row r="8" spans="2:17" s="26" customFormat="1" ht="46.8" x14ac:dyDescent="0.3">
      <c r="B8" s="77" t="s">
        <v>0</v>
      </c>
      <c r="C8" s="78" t="s">
        <v>67</v>
      </c>
      <c r="D8" s="78" t="s">
        <v>112</v>
      </c>
      <c r="E8" s="79" t="s">
        <v>68</v>
      </c>
      <c r="F8" s="80" t="s">
        <v>69</v>
      </c>
      <c r="G8" s="79" t="s">
        <v>70</v>
      </c>
      <c r="H8" s="81" t="s">
        <v>71</v>
      </c>
      <c r="I8" s="80" t="s">
        <v>72</v>
      </c>
      <c r="J8" s="79" t="s">
        <v>107</v>
      </c>
      <c r="K8" s="81" t="s">
        <v>73</v>
      </c>
      <c r="L8" s="80" t="s">
        <v>109</v>
      </c>
      <c r="M8" s="79" t="s">
        <v>110</v>
      </c>
      <c r="N8" s="81" t="s">
        <v>74</v>
      </c>
      <c r="O8" s="79" t="s">
        <v>75</v>
      </c>
      <c r="P8" s="82" t="s">
        <v>76</v>
      </c>
      <c r="Q8" s="75"/>
    </row>
    <row r="9" spans="2:17" x14ac:dyDescent="0.3">
      <c r="B9" s="69" t="s">
        <v>77</v>
      </c>
      <c r="C9" s="1"/>
      <c r="D9" s="70"/>
      <c r="E9" s="49"/>
      <c r="F9" s="96"/>
      <c r="G9" s="50">
        <f>ROUND(F9*E9,2)</f>
        <v>0</v>
      </c>
      <c r="H9" s="51" t="e">
        <f>ROUND(G9/G$69,5)</f>
        <v>#DIV/0!</v>
      </c>
      <c r="I9" s="50"/>
      <c r="J9" s="50">
        <f>ROUND(E9*I9,2)</f>
        <v>0</v>
      </c>
      <c r="K9" s="51" t="e">
        <f>ROUND(J9/G9,5)</f>
        <v>#DIV/0!</v>
      </c>
      <c r="L9" s="50"/>
      <c r="M9" s="50">
        <f>ROUND(L9*E9,2)</f>
        <v>0</v>
      </c>
      <c r="N9" s="52" t="e">
        <f>ROUND(M9/G9,4)</f>
        <v>#DIV/0!</v>
      </c>
      <c r="O9" s="50">
        <f>M9-G9</f>
        <v>0</v>
      </c>
      <c r="P9" s="72" t="e">
        <f>ROUND(O9/G9,4)</f>
        <v>#DIV/0!</v>
      </c>
      <c r="Q9" s="76"/>
    </row>
    <row r="10" spans="2:17" x14ac:dyDescent="0.3">
      <c r="B10" s="69" t="s">
        <v>78</v>
      </c>
      <c r="C10" s="38"/>
      <c r="D10" s="70"/>
      <c r="E10" s="49"/>
      <c r="F10" s="96"/>
      <c r="G10" s="50">
        <f t="shared" ref="G10:G67" si="0">ROUND(F10*E10,2)</f>
        <v>0</v>
      </c>
      <c r="H10" s="51" t="e">
        <f t="shared" ref="H10:H64" si="1">ROUND(G10/G$69,5)</f>
        <v>#DIV/0!</v>
      </c>
      <c r="I10" s="50"/>
      <c r="J10" s="50">
        <f t="shared" ref="J10:J67" si="2">ROUND(E10*I10,2)</f>
        <v>0</v>
      </c>
      <c r="K10" s="51" t="e">
        <f t="shared" ref="K10:K67" si="3">ROUND(J10/G10,5)</f>
        <v>#DIV/0!</v>
      </c>
      <c r="L10" s="50"/>
      <c r="M10" s="50">
        <f t="shared" ref="M10:M67" si="4">ROUND(L10*E10,2)</f>
        <v>0</v>
      </c>
      <c r="N10" s="52" t="e">
        <f t="shared" ref="N10:N67" si="5">ROUND(M10/G10,4)</f>
        <v>#DIV/0!</v>
      </c>
      <c r="O10" s="50">
        <f t="shared" ref="O10:O67" si="6">M10-G10</f>
        <v>0</v>
      </c>
      <c r="P10" s="72" t="e">
        <f t="shared" ref="P10:P67" si="7">ROUND(O10/G10,4)</f>
        <v>#DIV/0!</v>
      </c>
      <c r="Q10" s="76"/>
    </row>
    <row r="11" spans="2:17" x14ac:dyDescent="0.3">
      <c r="B11" s="69" t="s">
        <v>79</v>
      </c>
      <c r="C11" s="38"/>
      <c r="D11" s="70"/>
      <c r="E11" s="49"/>
      <c r="F11" s="96"/>
      <c r="G11" s="50">
        <f t="shared" si="0"/>
        <v>0</v>
      </c>
      <c r="H11" s="51" t="e">
        <f t="shared" si="1"/>
        <v>#DIV/0!</v>
      </c>
      <c r="I11" s="50"/>
      <c r="J11" s="50">
        <f t="shared" si="2"/>
        <v>0</v>
      </c>
      <c r="K11" s="51" t="e">
        <f t="shared" si="3"/>
        <v>#DIV/0!</v>
      </c>
      <c r="L11" s="50"/>
      <c r="M11" s="50">
        <f t="shared" si="4"/>
        <v>0</v>
      </c>
      <c r="N11" s="52" t="e">
        <f t="shared" si="5"/>
        <v>#DIV/0!</v>
      </c>
      <c r="O11" s="50">
        <f t="shared" si="6"/>
        <v>0</v>
      </c>
      <c r="P11" s="72" t="e">
        <f t="shared" si="7"/>
        <v>#DIV/0!</v>
      </c>
      <c r="Q11" s="76"/>
    </row>
    <row r="12" spans="2:17" x14ac:dyDescent="0.3">
      <c r="B12" s="69" t="s">
        <v>80</v>
      </c>
      <c r="C12" s="38"/>
      <c r="D12" s="70"/>
      <c r="E12" s="49"/>
      <c r="F12" s="96"/>
      <c r="G12" s="50">
        <f t="shared" si="0"/>
        <v>0</v>
      </c>
      <c r="H12" s="51" t="e">
        <f t="shared" si="1"/>
        <v>#DIV/0!</v>
      </c>
      <c r="I12" s="50"/>
      <c r="J12" s="50">
        <f t="shared" si="2"/>
        <v>0</v>
      </c>
      <c r="K12" s="51" t="e">
        <f t="shared" si="3"/>
        <v>#DIV/0!</v>
      </c>
      <c r="L12" s="50"/>
      <c r="M12" s="50">
        <f t="shared" si="4"/>
        <v>0</v>
      </c>
      <c r="N12" s="52" t="e">
        <f t="shared" si="5"/>
        <v>#DIV/0!</v>
      </c>
      <c r="O12" s="50">
        <f t="shared" si="6"/>
        <v>0</v>
      </c>
      <c r="P12" s="72" t="e">
        <f t="shared" si="7"/>
        <v>#DIV/0!</v>
      </c>
      <c r="Q12" s="76"/>
    </row>
    <row r="13" spans="2:17" x14ac:dyDescent="0.3">
      <c r="B13" s="69" t="s">
        <v>81</v>
      </c>
      <c r="C13" s="38"/>
      <c r="D13" s="70"/>
      <c r="E13" s="49"/>
      <c r="F13" s="96"/>
      <c r="G13" s="50">
        <f t="shared" si="0"/>
        <v>0</v>
      </c>
      <c r="H13" s="51" t="e">
        <f t="shared" si="1"/>
        <v>#DIV/0!</v>
      </c>
      <c r="I13" s="50"/>
      <c r="J13" s="50">
        <f t="shared" si="2"/>
        <v>0</v>
      </c>
      <c r="K13" s="51" t="e">
        <f t="shared" si="3"/>
        <v>#DIV/0!</v>
      </c>
      <c r="L13" s="50"/>
      <c r="M13" s="50">
        <f t="shared" si="4"/>
        <v>0</v>
      </c>
      <c r="N13" s="52" t="e">
        <f t="shared" si="5"/>
        <v>#DIV/0!</v>
      </c>
      <c r="O13" s="50">
        <f t="shared" si="6"/>
        <v>0</v>
      </c>
      <c r="P13" s="72" t="e">
        <f t="shared" si="7"/>
        <v>#DIV/0!</v>
      </c>
      <c r="Q13" s="76"/>
    </row>
    <row r="14" spans="2:17" x14ac:dyDescent="0.3">
      <c r="B14" s="69" t="s">
        <v>82</v>
      </c>
      <c r="C14" s="38"/>
      <c r="D14" s="70"/>
      <c r="E14" s="49"/>
      <c r="F14" s="96"/>
      <c r="G14" s="50">
        <f t="shared" si="0"/>
        <v>0</v>
      </c>
      <c r="H14" s="51" t="e">
        <f t="shared" si="1"/>
        <v>#DIV/0!</v>
      </c>
      <c r="I14" s="50"/>
      <c r="J14" s="50">
        <f t="shared" si="2"/>
        <v>0</v>
      </c>
      <c r="K14" s="51" t="e">
        <f t="shared" si="3"/>
        <v>#DIV/0!</v>
      </c>
      <c r="L14" s="50"/>
      <c r="M14" s="50">
        <f t="shared" si="4"/>
        <v>0</v>
      </c>
      <c r="N14" s="52" t="e">
        <f t="shared" si="5"/>
        <v>#DIV/0!</v>
      </c>
      <c r="O14" s="50">
        <f t="shared" si="6"/>
        <v>0</v>
      </c>
      <c r="P14" s="72" t="e">
        <f t="shared" si="7"/>
        <v>#DIV/0!</v>
      </c>
      <c r="Q14" s="76"/>
    </row>
    <row r="15" spans="2:17" x14ac:dyDescent="0.3">
      <c r="B15" s="69" t="s">
        <v>83</v>
      </c>
      <c r="C15" s="38"/>
      <c r="D15" s="70"/>
      <c r="E15" s="49"/>
      <c r="F15" s="96"/>
      <c r="G15" s="50">
        <f t="shared" si="0"/>
        <v>0</v>
      </c>
      <c r="H15" s="51" t="e">
        <f t="shared" si="1"/>
        <v>#DIV/0!</v>
      </c>
      <c r="I15" s="50"/>
      <c r="J15" s="50">
        <f t="shared" si="2"/>
        <v>0</v>
      </c>
      <c r="K15" s="51" t="e">
        <f t="shared" si="3"/>
        <v>#DIV/0!</v>
      </c>
      <c r="L15" s="50"/>
      <c r="M15" s="50">
        <f t="shared" si="4"/>
        <v>0</v>
      </c>
      <c r="N15" s="52" t="e">
        <f t="shared" si="5"/>
        <v>#DIV/0!</v>
      </c>
      <c r="O15" s="50">
        <f t="shared" si="6"/>
        <v>0</v>
      </c>
      <c r="P15" s="72" t="e">
        <f t="shared" si="7"/>
        <v>#DIV/0!</v>
      </c>
      <c r="Q15" s="76"/>
    </row>
    <row r="16" spans="2:17" x14ac:dyDescent="0.3">
      <c r="B16" s="69" t="s">
        <v>84</v>
      </c>
      <c r="C16" s="38"/>
      <c r="D16" s="70"/>
      <c r="E16" s="49"/>
      <c r="F16" s="96"/>
      <c r="G16" s="50">
        <f t="shared" si="0"/>
        <v>0</v>
      </c>
      <c r="H16" s="51" t="e">
        <f t="shared" si="1"/>
        <v>#DIV/0!</v>
      </c>
      <c r="I16" s="50"/>
      <c r="J16" s="50">
        <f t="shared" si="2"/>
        <v>0</v>
      </c>
      <c r="K16" s="51" t="e">
        <f t="shared" si="3"/>
        <v>#DIV/0!</v>
      </c>
      <c r="L16" s="50"/>
      <c r="M16" s="50">
        <f t="shared" si="4"/>
        <v>0</v>
      </c>
      <c r="N16" s="52" t="e">
        <f t="shared" si="5"/>
        <v>#DIV/0!</v>
      </c>
      <c r="O16" s="50">
        <f t="shared" si="6"/>
        <v>0</v>
      </c>
      <c r="P16" s="72" t="e">
        <f t="shared" si="7"/>
        <v>#DIV/0!</v>
      </c>
      <c r="Q16" s="76"/>
    </row>
    <row r="17" spans="2:17" x14ac:dyDescent="0.3">
      <c r="B17" s="69" t="s">
        <v>85</v>
      </c>
      <c r="C17" s="38"/>
      <c r="D17" s="70"/>
      <c r="E17" s="49"/>
      <c r="F17" s="96"/>
      <c r="G17" s="50">
        <f t="shared" si="0"/>
        <v>0</v>
      </c>
      <c r="H17" s="51" t="e">
        <f t="shared" si="1"/>
        <v>#DIV/0!</v>
      </c>
      <c r="I17" s="50"/>
      <c r="J17" s="50">
        <f t="shared" si="2"/>
        <v>0</v>
      </c>
      <c r="K17" s="51" t="e">
        <f t="shared" si="3"/>
        <v>#DIV/0!</v>
      </c>
      <c r="L17" s="50"/>
      <c r="M17" s="50">
        <f t="shared" si="4"/>
        <v>0</v>
      </c>
      <c r="N17" s="52" t="e">
        <f t="shared" si="5"/>
        <v>#DIV/0!</v>
      </c>
      <c r="O17" s="50">
        <f t="shared" si="6"/>
        <v>0</v>
      </c>
      <c r="P17" s="72" t="e">
        <f t="shared" si="7"/>
        <v>#DIV/0!</v>
      </c>
      <c r="Q17" s="76"/>
    </row>
    <row r="18" spans="2:17" x14ac:dyDescent="0.3">
      <c r="B18" s="69" t="s">
        <v>86</v>
      </c>
      <c r="C18" s="38"/>
      <c r="D18" s="70"/>
      <c r="E18" s="49"/>
      <c r="F18" s="96"/>
      <c r="G18" s="50">
        <f t="shared" si="0"/>
        <v>0</v>
      </c>
      <c r="H18" s="51" t="e">
        <f t="shared" si="1"/>
        <v>#DIV/0!</v>
      </c>
      <c r="I18" s="50"/>
      <c r="J18" s="50">
        <f t="shared" si="2"/>
        <v>0</v>
      </c>
      <c r="K18" s="51" t="e">
        <f t="shared" si="3"/>
        <v>#DIV/0!</v>
      </c>
      <c r="L18" s="50"/>
      <c r="M18" s="50">
        <f t="shared" si="4"/>
        <v>0</v>
      </c>
      <c r="N18" s="52" t="e">
        <f t="shared" si="5"/>
        <v>#DIV/0!</v>
      </c>
      <c r="O18" s="50">
        <f t="shared" si="6"/>
        <v>0</v>
      </c>
      <c r="P18" s="72" t="e">
        <f t="shared" si="7"/>
        <v>#DIV/0!</v>
      </c>
      <c r="Q18" s="76"/>
    </row>
    <row r="19" spans="2:17" x14ac:dyDescent="0.3">
      <c r="B19" s="69" t="s">
        <v>87</v>
      </c>
      <c r="C19" s="38"/>
      <c r="D19" s="70"/>
      <c r="E19" s="49"/>
      <c r="F19" s="96"/>
      <c r="G19" s="50">
        <f t="shared" si="0"/>
        <v>0</v>
      </c>
      <c r="H19" s="51" t="e">
        <f t="shared" si="1"/>
        <v>#DIV/0!</v>
      </c>
      <c r="I19" s="50"/>
      <c r="J19" s="50">
        <f t="shared" si="2"/>
        <v>0</v>
      </c>
      <c r="K19" s="51" t="e">
        <f t="shared" si="3"/>
        <v>#DIV/0!</v>
      </c>
      <c r="L19" s="50"/>
      <c r="M19" s="50">
        <f t="shared" si="4"/>
        <v>0</v>
      </c>
      <c r="N19" s="52" t="e">
        <f t="shared" si="5"/>
        <v>#DIV/0!</v>
      </c>
      <c r="O19" s="50">
        <f t="shared" si="6"/>
        <v>0</v>
      </c>
      <c r="P19" s="72" t="e">
        <f t="shared" si="7"/>
        <v>#DIV/0!</v>
      </c>
      <c r="Q19" s="76"/>
    </row>
    <row r="20" spans="2:17" x14ac:dyDescent="0.3">
      <c r="B20" s="69" t="s">
        <v>88</v>
      </c>
      <c r="C20" s="38"/>
      <c r="D20" s="70"/>
      <c r="E20" s="49"/>
      <c r="F20" s="96"/>
      <c r="G20" s="50">
        <f t="shared" si="0"/>
        <v>0</v>
      </c>
      <c r="H20" s="51" t="e">
        <f t="shared" si="1"/>
        <v>#DIV/0!</v>
      </c>
      <c r="I20" s="50"/>
      <c r="J20" s="50">
        <f t="shared" si="2"/>
        <v>0</v>
      </c>
      <c r="K20" s="51" t="e">
        <f t="shared" si="3"/>
        <v>#DIV/0!</v>
      </c>
      <c r="L20" s="50"/>
      <c r="M20" s="50">
        <f t="shared" si="4"/>
        <v>0</v>
      </c>
      <c r="N20" s="52" t="e">
        <f t="shared" si="5"/>
        <v>#DIV/0!</v>
      </c>
      <c r="O20" s="50">
        <f t="shared" si="6"/>
        <v>0</v>
      </c>
      <c r="P20" s="72" t="e">
        <f t="shared" si="7"/>
        <v>#DIV/0!</v>
      </c>
      <c r="Q20" s="76"/>
    </row>
    <row r="21" spans="2:17" x14ac:dyDescent="0.3">
      <c r="B21" s="69" t="s">
        <v>89</v>
      </c>
      <c r="C21" s="38"/>
      <c r="D21" s="70"/>
      <c r="E21" s="49"/>
      <c r="F21" s="96"/>
      <c r="G21" s="50">
        <f t="shared" si="0"/>
        <v>0</v>
      </c>
      <c r="H21" s="51" t="e">
        <f t="shared" si="1"/>
        <v>#DIV/0!</v>
      </c>
      <c r="I21" s="50"/>
      <c r="J21" s="50">
        <f t="shared" si="2"/>
        <v>0</v>
      </c>
      <c r="K21" s="51" t="e">
        <f t="shared" si="3"/>
        <v>#DIV/0!</v>
      </c>
      <c r="L21" s="50"/>
      <c r="M21" s="50">
        <f t="shared" si="4"/>
        <v>0</v>
      </c>
      <c r="N21" s="52" t="e">
        <f t="shared" si="5"/>
        <v>#DIV/0!</v>
      </c>
      <c r="O21" s="50">
        <f t="shared" si="6"/>
        <v>0</v>
      </c>
      <c r="P21" s="72" t="e">
        <f t="shared" si="7"/>
        <v>#DIV/0!</v>
      </c>
      <c r="Q21" s="76"/>
    </row>
    <row r="22" spans="2:17" x14ac:dyDescent="0.3">
      <c r="B22" s="69" t="s">
        <v>90</v>
      </c>
      <c r="C22" s="38"/>
      <c r="D22" s="70"/>
      <c r="E22" s="49"/>
      <c r="F22" s="96"/>
      <c r="G22" s="50">
        <f t="shared" si="0"/>
        <v>0</v>
      </c>
      <c r="H22" s="51" t="e">
        <f t="shared" si="1"/>
        <v>#DIV/0!</v>
      </c>
      <c r="I22" s="50"/>
      <c r="J22" s="50">
        <f t="shared" si="2"/>
        <v>0</v>
      </c>
      <c r="K22" s="51" t="e">
        <f t="shared" si="3"/>
        <v>#DIV/0!</v>
      </c>
      <c r="L22" s="50"/>
      <c r="M22" s="50">
        <f t="shared" si="4"/>
        <v>0</v>
      </c>
      <c r="N22" s="52" t="e">
        <f t="shared" si="5"/>
        <v>#DIV/0!</v>
      </c>
      <c r="O22" s="50">
        <f t="shared" si="6"/>
        <v>0</v>
      </c>
      <c r="P22" s="72" t="e">
        <f t="shared" si="7"/>
        <v>#DIV/0!</v>
      </c>
      <c r="Q22" s="76"/>
    </row>
    <row r="23" spans="2:17" x14ac:dyDescent="0.3">
      <c r="B23" s="69" t="s">
        <v>91</v>
      </c>
      <c r="C23" s="38"/>
      <c r="D23" s="70"/>
      <c r="E23" s="49"/>
      <c r="F23" s="96"/>
      <c r="G23" s="50">
        <f t="shared" si="0"/>
        <v>0</v>
      </c>
      <c r="H23" s="51" t="e">
        <f t="shared" si="1"/>
        <v>#DIV/0!</v>
      </c>
      <c r="I23" s="50"/>
      <c r="J23" s="50">
        <f t="shared" si="2"/>
        <v>0</v>
      </c>
      <c r="K23" s="51" t="e">
        <f t="shared" si="3"/>
        <v>#DIV/0!</v>
      </c>
      <c r="L23" s="50"/>
      <c r="M23" s="50">
        <f t="shared" si="4"/>
        <v>0</v>
      </c>
      <c r="N23" s="52" t="e">
        <f t="shared" si="5"/>
        <v>#DIV/0!</v>
      </c>
      <c r="O23" s="50">
        <f t="shared" si="6"/>
        <v>0</v>
      </c>
      <c r="P23" s="72" t="e">
        <f t="shared" si="7"/>
        <v>#DIV/0!</v>
      </c>
      <c r="Q23" s="76"/>
    </row>
    <row r="24" spans="2:17" x14ac:dyDescent="0.3">
      <c r="B24" s="69"/>
      <c r="C24" s="38"/>
      <c r="D24" s="70"/>
      <c r="E24" s="49"/>
      <c r="F24" s="96"/>
      <c r="G24" s="50">
        <f t="shared" si="0"/>
        <v>0</v>
      </c>
      <c r="H24" s="51" t="e">
        <f t="shared" si="1"/>
        <v>#DIV/0!</v>
      </c>
      <c r="I24" s="50"/>
      <c r="J24" s="50">
        <f t="shared" si="2"/>
        <v>0</v>
      </c>
      <c r="K24" s="51" t="e">
        <f t="shared" si="3"/>
        <v>#DIV/0!</v>
      </c>
      <c r="L24" s="50"/>
      <c r="M24" s="50">
        <f t="shared" si="4"/>
        <v>0</v>
      </c>
      <c r="N24" s="52" t="e">
        <f t="shared" si="5"/>
        <v>#DIV/0!</v>
      </c>
      <c r="O24" s="50">
        <f t="shared" si="6"/>
        <v>0</v>
      </c>
      <c r="P24" s="72" t="e">
        <f t="shared" si="7"/>
        <v>#DIV/0!</v>
      </c>
      <c r="Q24" s="76"/>
    </row>
    <row r="25" spans="2:17" x14ac:dyDescent="0.3">
      <c r="B25" s="69"/>
      <c r="C25" s="38"/>
      <c r="D25" s="70"/>
      <c r="E25" s="49"/>
      <c r="F25" s="96"/>
      <c r="G25" s="50">
        <f t="shared" si="0"/>
        <v>0</v>
      </c>
      <c r="H25" s="51" t="e">
        <f t="shared" si="1"/>
        <v>#DIV/0!</v>
      </c>
      <c r="I25" s="50"/>
      <c r="J25" s="50">
        <f t="shared" si="2"/>
        <v>0</v>
      </c>
      <c r="K25" s="51" t="e">
        <f t="shared" si="3"/>
        <v>#DIV/0!</v>
      </c>
      <c r="L25" s="50"/>
      <c r="M25" s="50">
        <f t="shared" si="4"/>
        <v>0</v>
      </c>
      <c r="N25" s="52" t="e">
        <f t="shared" si="5"/>
        <v>#DIV/0!</v>
      </c>
      <c r="O25" s="50">
        <f t="shared" si="6"/>
        <v>0</v>
      </c>
      <c r="P25" s="72" t="e">
        <f t="shared" si="7"/>
        <v>#DIV/0!</v>
      </c>
      <c r="Q25" s="76"/>
    </row>
    <row r="26" spans="2:17" x14ac:dyDescent="0.3">
      <c r="B26" s="69"/>
      <c r="C26" s="38"/>
      <c r="D26" s="70"/>
      <c r="E26" s="49"/>
      <c r="F26" s="96"/>
      <c r="G26" s="50">
        <f t="shared" si="0"/>
        <v>0</v>
      </c>
      <c r="H26" s="51" t="e">
        <f t="shared" si="1"/>
        <v>#DIV/0!</v>
      </c>
      <c r="I26" s="50"/>
      <c r="J26" s="50">
        <f t="shared" si="2"/>
        <v>0</v>
      </c>
      <c r="K26" s="51" t="e">
        <f t="shared" si="3"/>
        <v>#DIV/0!</v>
      </c>
      <c r="L26" s="50"/>
      <c r="M26" s="50">
        <f t="shared" si="4"/>
        <v>0</v>
      </c>
      <c r="N26" s="52" t="e">
        <f t="shared" si="5"/>
        <v>#DIV/0!</v>
      </c>
      <c r="O26" s="50">
        <f t="shared" si="6"/>
        <v>0</v>
      </c>
      <c r="P26" s="72" t="e">
        <f t="shared" si="7"/>
        <v>#DIV/0!</v>
      </c>
      <c r="Q26" s="76"/>
    </row>
    <row r="27" spans="2:17" x14ac:dyDescent="0.3">
      <c r="B27" s="69"/>
      <c r="C27" s="38"/>
      <c r="D27" s="70"/>
      <c r="E27" s="49"/>
      <c r="F27" s="96"/>
      <c r="G27" s="50">
        <f t="shared" si="0"/>
        <v>0</v>
      </c>
      <c r="H27" s="51" t="e">
        <f t="shared" si="1"/>
        <v>#DIV/0!</v>
      </c>
      <c r="I27" s="50"/>
      <c r="J27" s="50">
        <f t="shared" si="2"/>
        <v>0</v>
      </c>
      <c r="K27" s="51" t="e">
        <f t="shared" si="3"/>
        <v>#DIV/0!</v>
      </c>
      <c r="L27" s="50"/>
      <c r="M27" s="50">
        <f t="shared" si="4"/>
        <v>0</v>
      </c>
      <c r="N27" s="52" t="e">
        <f t="shared" si="5"/>
        <v>#DIV/0!</v>
      </c>
      <c r="O27" s="50">
        <f t="shared" si="6"/>
        <v>0</v>
      </c>
      <c r="P27" s="72" t="e">
        <f t="shared" si="7"/>
        <v>#DIV/0!</v>
      </c>
      <c r="Q27" s="76"/>
    </row>
    <row r="28" spans="2:17" x14ac:dyDescent="0.3">
      <c r="B28" s="69"/>
      <c r="C28" s="38"/>
      <c r="D28" s="70"/>
      <c r="E28" s="49"/>
      <c r="F28" s="96"/>
      <c r="G28" s="50">
        <f t="shared" si="0"/>
        <v>0</v>
      </c>
      <c r="H28" s="51" t="e">
        <f t="shared" si="1"/>
        <v>#DIV/0!</v>
      </c>
      <c r="I28" s="50"/>
      <c r="J28" s="50">
        <f t="shared" si="2"/>
        <v>0</v>
      </c>
      <c r="K28" s="51" t="e">
        <f t="shared" si="3"/>
        <v>#DIV/0!</v>
      </c>
      <c r="L28" s="50"/>
      <c r="M28" s="50">
        <f t="shared" si="4"/>
        <v>0</v>
      </c>
      <c r="N28" s="52" t="e">
        <f t="shared" si="5"/>
        <v>#DIV/0!</v>
      </c>
      <c r="O28" s="50">
        <f t="shared" si="6"/>
        <v>0</v>
      </c>
      <c r="P28" s="72" t="e">
        <f t="shared" si="7"/>
        <v>#DIV/0!</v>
      </c>
      <c r="Q28" s="76"/>
    </row>
    <row r="29" spans="2:17" x14ac:dyDescent="0.3">
      <c r="B29" s="69"/>
      <c r="C29" s="38"/>
      <c r="D29" s="70"/>
      <c r="E29" s="49"/>
      <c r="F29" s="96"/>
      <c r="G29" s="50">
        <f t="shared" si="0"/>
        <v>0</v>
      </c>
      <c r="H29" s="51" t="e">
        <f t="shared" si="1"/>
        <v>#DIV/0!</v>
      </c>
      <c r="I29" s="50"/>
      <c r="J29" s="50">
        <f t="shared" si="2"/>
        <v>0</v>
      </c>
      <c r="K29" s="51" t="e">
        <f t="shared" si="3"/>
        <v>#DIV/0!</v>
      </c>
      <c r="L29" s="50"/>
      <c r="M29" s="50">
        <f t="shared" si="4"/>
        <v>0</v>
      </c>
      <c r="N29" s="52" t="e">
        <f t="shared" si="5"/>
        <v>#DIV/0!</v>
      </c>
      <c r="O29" s="50">
        <f t="shared" si="6"/>
        <v>0</v>
      </c>
      <c r="P29" s="72" t="e">
        <f t="shared" si="7"/>
        <v>#DIV/0!</v>
      </c>
      <c r="Q29" s="76"/>
    </row>
    <row r="30" spans="2:17" x14ac:dyDescent="0.3">
      <c r="B30" s="69"/>
      <c r="C30" s="38"/>
      <c r="D30" s="70"/>
      <c r="E30" s="49"/>
      <c r="F30" s="96"/>
      <c r="G30" s="50">
        <f t="shared" si="0"/>
        <v>0</v>
      </c>
      <c r="H30" s="51" t="e">
        <f t="shared" si="1"/>
        <v>#DIV/0!</v>
      </c>
      <c r="I30" s="50"/>
      <c r="J30" s="50">
        <f t="shared" si="2"/>
        <v>0</v>
      </c>
      <c r="K30" s="51" t="e">
        <f t="shared" si="3"/>
        <v>#DIV/0!</v>
      </c>
      <c r="L30" s="50"/>
      <c r="M30" s="50">
        <f t="shared" si="4"/>
        <v>0</v>
      </c>
      <c r="N30" s="52" t="e">
        <f t="shared" si="5"/>
        <v>#DIV/0!</v>
      </c>
      <c r="O30" s="50">
        <f t="shared" si="6"/>
        <v>0</v>
      </c>
      <c r="P30" s="72" t="e">
        <f t="shared" si="7"/>
        <v>#DIV/0!</v>
      </c>
      <c r="Q30" s="76"/>
    </row>
    <row r="31" spans="2:17" x14ac:dyDescent="0.3">
      <c r="B31" s="69"/>
      <c r="C31" s="38"/>
      <c r="D31" s="70"/>
      <c r="E31" s="49"/>
      <c r="F31" s="96"/>
      <c r="G31" s="50">
        <f t="shared" si="0"/>
        <v>0</v>
      </c>
      <c r="H31" s="51" t="e">
        <f t="shared" si="1"/>
        <v>#DIV/0!</v>
      </c>
      <c r="I31" s="50"/>
      <c r="J31" s="50">
        <f t="shared" si="2"/>
        <v>0</v>
      </c>
      <c r="K31" s="51" t="e">
        <f t="shared" si="3"/>
        <v>#DIV/0!</v>
      </c>
      <c r="L31" s="50"/>
      <c r="M31" s="50">
        <f t="shared" si="4"/>
        <v>0</v>
      </c>
      <c r="N31" s="52" t="e">
        <f t="shared" si="5"/>
        <v>#DIV/0!</v>
      </c>
      <c r="O31" s="50">
        <f t="shared" si="6"/>
        <v>0</v>
      </c>
      <c r="P31" s="72" t="e">
        <f t="shared" si="7"/>
        <v>#DIV/0!</v>
      </c>
      <c r="Q31" s="76"/>
    </row>
    <row r="32" spans="2:17" x14ac:dyDescent="0.3">
      <c r="B32" s="69"/>
      <c r="C32" s="38"/>
      <c r="D32" s="70"/>
      <c r="E32" s="49"/>
      <c r="F32" s="96"/>
      <c r="G32" s="50">
        <f t="shared" si="0"/>
        <v>0</v>
      </c>
      <c r="H32" s="51" t="e">
        <f t="shared" si="1"/>
        <v>#DIV/0!</v>
      </c>
      <c r="I32" s="50"/>
      <c r="J32" s="50">
        <f t="shared" si="2"/>
        <v>0</v>
      </c>
      <c r="K32" s="51" t="e">
        <f t="shared" si="3"/>
        <v>#DIV/0!</v>
      </c>
      <c r="L32" s="50"/>
      <c r="M32" s="50">
        <f t="shared" si="4"/>
        <v>0</v>
      </c>
      <c r="N32" s="52" t="e">
        <f t="shared" si="5"/>
        <v>#DIV/0!</v>
      </c>
      <c r="O32" s="50">
        <f t="shared" si="6"/>
        <v>0</v>
      </c>
      <c r="P32" s="72" t="e">
        <f t="shared" si="7"/>
        <v>#DIV/0!</v>
      </c>
      <c r="Q32" s="76"/>
    </row>
    <row r="33" spans="2:17" x14ac:dyDescent="0.3">
      <c r="B33" s="69"/>
      <c r="C33" s="38"/>
      <c r="D33" s="70"/>
      <c r="E33" s="49"/>
      <c r="F33" s="96"/>
      <c r="G33" s="50">
        <f t="shared" si="0"/>
        <v>0</v>
      </c>
      <c r="H33" s="51" t="e">
        <f t="shared" si="1"/>
        <v>#DIV/0!</v>
      </c>
      <c r="I33" s="50"/>
      <c r="J33" s="50">
        <f t="shared" si="2"/>
        <v>0</v>
      </c>
      <c r="K33" s="51" t="e">
        <f t="shared" si="3"/>
        <v>#DIV/0!</v>
      </c>
      <c r="L33" s="50"/>
      <c r="M33" s="50">
        <f t="shared" si="4"/>
        <v>0</v>
      </c>
      <c r="N33" s="52" t="e">
        <f t="shared" si="5"/>
        <v>#DIV/0!</v>
      </c>
      <c r="O33" s="50">
        <f t="shared" si="6"/>
        <v>0</v>
      </c>
      <c r="P33" s="72" t="e">
        <f t="shared" si="7"/>
        <v>#DIV/0!</v>
      </c>
      <c r="Q33" s="76"/>
    </row>
    <row r="34" spans="2:17" x14ac:dyDescent="0.3">
      <c r="B34" s="69"/>
      <c r="C34" s="38"/>
      <c r="D34" s="70"/>
      <c r="E34" s="49"/>
      <c r="F34" s="96"/>
      <c r="G34" s="50">
        <f t="shared" si="0"/>
        <v>0</v>
      </c>
      <c r="H34" s="51" t="e">
        <f t="shared" si="1"/>
        <v>#DIV/0!</v>
      </c>
      <c r="I34" s="50"/>
      <c r="J34" s="50">
        <f t="shared" si="2"/>
        <v>0</v>
      </c>
      <c r="K34" s="51" t="e">
        <f t="shared" si="3"/>
        <v>#DIV/0!</v>
      </c>
      <c r="L34" s="50"/>
      <c r="M34" s="50">
        <f t="shared" si="4"/>
        <v>0</v>
      </c>
      <c r="N34" s="52" t="e">
        <f t="shared" si="5"/>
        <v>#DIV/0!</v>
      </c>
      <c r="O34" s="50">
        <f t="shared" si="6"/>
        <v>0</v>
      </c>
      <c r="P34" s="72" t="e">
        <f t="shared" si="7"/>
        <v>#DIV/0!</v>
      </c>
      <c r="Q34" s="76"/>
    </row>
    <row r="35" spans="2:17" x14ac:dyDescent="0.3">
      <c r="B35" s="69"/>
      <c r="C35" s="38"/>
      <c r="D35" s="70"/>
      <c r="E35" s="49"/>
      <c r="F35" s="96"/>
      <c r="G35" s="50">
        <f t="shared" si="0"/>
        <v>0</v>
      </c>
      <c r="H35" s="51" t="e">
        <f t="shared" si="1"/>
        <v>#DIV/0!</v>
      </c>
      <c r="I35" s="50"/>
      <c r="J35" s="50">
        <f t="shared" si="2"/>
        <v>0</v>
      </c>
      <c r="K35" s="51" t="e">
        <f t="shared" si="3"/>
        <v>#DIV/0!</v>
      </c>
      <c r="L35" s="50"/>
      <c r="M35" s="50">
        <f t="shared" si="4"/>
        <v>0</v>
      </c>
      <c r="N35" s="52" t="e">
        <f t="shared" si="5"/>
        <v>#DIV/0!</v>
      </c>
      <c r="O35" s="50">
        <f t="shared" si="6"/>
        <v>0</v>
      </c>
      <c r="P35" s="72" t="e">
        <f t="shared" si="7"/>
        <v>#DIV/0!</v>
      </c>
      <c r="Q35" s="76"/>
    </row>
    <row r="36" spans="2:17" x14ac:dyDescent="0.3">
      <c r="B36" s="69"/>
      <c r="C36" s="38"/>
      <c r="D36" s="70"/>
      <c r="E36" s="49"/>
      <c r="F36" s="96"/>
      <c r="G36" s="50">
        <f t="shared" si="0"/>
        <v>0</v>
      </c>
      <c r="H36" s="51" t="e">
        <f t="shared" si="1"/>
        <v>#DIV/0!</v>
      </c>
      <c r="I36" s="50"/>
      <c r="J36" s="50">
        <f t="shared" si="2"/>
        <v>0</v>
      </c>
      <c r="K36" s="51" t="e">
        <f t="shared" si="3"/>
        <v>#DIV/0!</v>
      </c>
      <c r="L36" s="50"/>
      <c r="M36" s="50">
        <f t="shared" si="4"/>
        <v>0</v>
      </c>
      <c r="N36" s="52" t="e">
        <f t="shared" si="5"/>
        <v>#DIV/0!</v>
      </c>
      <c r="O36" s="50">
        <f t="shared" si="6"/>
        <v>0</v>
      </c>
      <c r="P36" s="72" t="e">
        <f t="shared" si="7"/>
        <v>#DIV/0!</v>
      </c>
      <c r="Q36" s="76"/>
    </row>
    <row r="37" spans="2:17" x14ac:dyDescent="0.3">
      <c r="B37" s="69"/>
      <c r="C37" s="38"/>
      <c r="D37" s="70"/>
      <c r="E37" s="49"/>
      <c r="F37" s="96"/>
      <c r="G37" s="50">
        <f t="shared" si="0"/>
        <v>0</v>
      </c>
      <c r="H37" s="51" t="e">
        <f t="shared" si="1"/>
        <v>#DIV/0!</v>
      </c>
      <c r="I37" s="50"/>
      <c r="J37" s="50">
        <f t="shared" si="2"/>
        <v>0</v>
      </c>
      <c r="K37" s="51" t="e">
        <f t="shared" si="3"/>
        <v>#DIV/0!</v>
      </c>
      <c r="L37" s="50"/>
      <c r="M37" s="50">
        <f t="shared" si="4"/>
        <v>0</v>
      </c>
      <c r="N37" s="52" t="e">
        <f t="shared" si="5"/>
        <v>#DIV/0!</v>
      </c>
      <c r="O37" s="50">
        <f t="shared" si="6"/>
        <v>0</v>
      </c>
      <c r="P37" s="72" t="e">
        <f t="shared" si="7"/>
        <v>#DIV/0!</v>
      </c>
      <c r="Q37" s="76"/>
    </row>
    <row r="38" spans="2:17" x14ac:dyDescent="0.3">
      <c r="B38" s="69"/>
      <c r="C38" s="38"/>
      <c r="D38" s="70"/>
      <c r="E38" s="49"/>
      <c r="F38" s="96"/>
      <c r="G38" s="50">
        <f t="shared" si="0"/>
        <v>0</v>
      </c>
      <c r="H38" s="51" t="e">
        <f t="shared" si="1"/>
        <v>#DIV/0!</v>
      </c>
      <c r="I38" s="50"/>
      <c r="J38" s="50">
        <f t="shared" si="2"/>
        <v>0</v>
      </c>
      <c r="K38" s="51" t="e">
        <f t="shared" si="3"/>
        <v>#DIV/0!</v>
      </c>
      <c r="L38" s="50"/>
      <c r="M38" s="50">
        <f t="shared" si="4"/>
        <v>0</v>
      </c>
      <c r="N38" s="52" t="e">
        <f t="shared" si="5"/>
        <v>#DIV/0!</v>
      </c>
      <c r="O38" s="50">
        <f t="shared" si="6"/>
        <v>0</v>
      </c>
      <c r="P38" s="72" t="e">
        <f t="shared" si="7"/>
        <v>#DIV/0!</v>
      </c>
      <c r="Q38" s="76"/>
    </row>
    <row r="39" spans="2:17" x14ac:dyDescent="0.3">
      <c r="B39" s="69"/>
      <c r="C39" s="38"/>
      <c r="D39" s="70"/>
      <c r="E39" s="49"/>
      <c r="F39" s="96"/>
      <c r="G39" s="50">
        <f t="shared" si="0"/>
        <v>0</v>
      </c>
      <c r="H39" s="51" t="e">
        <f t="shared" si="1"/>
        <v>#DIV/0!</v>
      </c>
      <c r="I39" s="50"/>
      <c r="J39" s="50">
        <f t="shared" si="2"/>
        <v>0</v>
      </c>
      <c r="K39" s="51" t="e">
        <f t="shared" si="3"/>
        <v>#DIV/0!</v>
      </c>
      <c r="L39" s="50"/>
      <c r="M39" s="50">
        <f t="shared" si="4"/>
        <v>0</v>
      </c>
      <c r="N39" s="52" t="e">
        <f t="shared" si="5"/>
        <v>#DIV/0!</v>
      </c>
      <c r="O39" s="50">
        <f t="shared" si="6"/>
        <v>0</v>
      </c>
      <c r="P39" s="72" t="e">
        <f t="shared" si="7"/>
        <v>#DIV/0!</v>
      </c>
      <c r="Q39" s="76"/>
    </row>
    <row r="40" spans="2:17" x14ac:dyDescent="0.3">
      <c r="B40" s="69"/>
      <c r="C40" s="38"/>
      <c r="D40" s="70"/>
      <c r="E40" s="49"/>
      <c r="F40" s="96"/>
      <c r="G40" s="50">
        <f t="shared" si="0"/>
        <v>0</v>
      </c>
      <c r="H40" s="51" t="e">
        <f t="shared" si="1"/>
        <v>#DIV/0!</v>
      </c>
      <c r="I40" s="50"/>
      <c r="J40" s="50">
        <f t="shared" si="2"/>
        <v>0</v>
      </c>
      <c r="K40" s="51" t="e">
        <f t="shared" si="3"/>
        <v>#DIV/0!</v>
      </c>
      <c r="L40" s="50"/>
      <c r="M40" s="50">
        <f t="shared" si="4"/>
        <v>0</v>
      </c>
      <c r="N40" s="52" t="e">
        <f t="shared" si="5"/>
        <v>#DIV/0!</v>
      </c>
      <c r="O40" s="50">
        <f t="shared" si="6"/>
        <v>0</v>
      </c>
      <c r="P40" s="72" t="e">
        <f t="shared" si="7"/>
        <v>#DIV/0!</v>
      </c>
      <c r="Q40" s="76"/>
    </row>
    <row r="41" spans="2:17" x14ac:dyDescent="0.3">
      <c r="B41" s="69"/>
      <c r="C41" s="38"/>
      <c r="D41" s="70"/>
      <c r="E41" s="49"/>
      <c r="F41" s="96"/>
      <c r="G41" s="50">
        <f t="shared" si="0"/>
        <v>0</v>
      </c>
      <c r="H41" s="51" t="e">
        <f t="shared" si="1"/>
        <v>#DIV/0!</v>
      </c>
      <c r="I41" s="50"/>
      <c r="J41" s="50">
        <f t="shared" si="2"/>
        <v>0</v>
      </c>
      <c r="K41" s="51" t="e">
        <f t="shared" si="3"/>
        <v>#DIV/0!</v>
      </c>
      <c r="L41" s="50"/>
      <c r="M41" s="50">
        <f t="shared" si="4"/>
        <v>0</v>
      </c>
      <c r="N41" s="52" t="e">
        <f t="shared" si="5"/>
        <v>#DIV/0!</v>
      </c>
      <c r="O41" s="50">
        <f t="shared" si="6"/>
        <v>0</v>
      </c>
      <c r="P41" s="72" t="e">
        <f t="shared" si="7"/>
        <v>#DIV/0!</v>
      </c>
      <c r="Q41" s="76"/>
    </row>
    <row r="42" spans="2:17" x14ac:dyDescent="0.3">
      <c r="B42" s="69"/>
      <c r="C42" s="38"/>
      <c r="D42" s="70"/>
      <c r="E42" s="49"/>
      <c r="F42" s="96"/>
      <c r="G42" s="50">
        <f t="shared" si="0"/>
        <v>0</v>
      </c>
      <c r="H42" s="51" t="e">
        <f t="shared" si="1"/>
        <v>#DIV/0!</v>
      </c>
      <c r="I42" s="50"/>
      <c r="J42" s="50">
        <f t="shared" si="2"/>
        <v>0</v>
      </c>
      <c r="K42" s="51" t="e">
        <f t="shared" si="3"/>
        <v>#DIV/0!</v>
      </c>
      <c r="L42" s="50"/>
      <c r="M42" s="50">
        <f t="shared" si="4"/>
        <v>0</v>
      </c>
      <c r="N42" s="52" t="e">
        <f t="shared" si="5"/>
        <v>#DIV/0!</v>
      </c>
      <c r="O42" s="50">
        <f t="shared" si="6"/>
        <v>0</v>
      </c>
      <c r="P42" s="72" t="e">
        <f t="shared" si="7"/>
        <v>#DIV/0!</v>
      </c>
      <c r="Q42" s="76"/>
    </row>
    <row r="43" spans="2:17" x14ac:dyDescent="0.3">
      <c r="B43" s="69"/>
      <c r="C43" s="38"/>
      <c r="D43" s="70"/>
      <c r="E43" s="49"/>
      <c r="F43" s="96"/>
      <c r="G43" s="50">
        <f t="shared" si="0"/>
        <v>0</v>
      </c>
      <c r="H43" s="51" t="e">
        <f t="shared" si="1"/>
        <v>#DIV/0!</v>
      </c>
      <c r="I43" s="50"/>
      <c r="J43" s="50">
        <f t="shared" si="2"/>
        <v>0</v>
      </c>
      <c r="K43" s="51" t="e">
        <f t="shared" si="3"/>
        <v>#DIV/0!</v>
      </c>
      <c r="L43" s="50"/>
      <c r="M43" s="50">
        <f t="shared" si="4"/>
        <v>0</v>
      </c>
      <c r="N43" s="52" t="e">
        <f t="shared" si="5"/>
        <v>#DIV/0!</v>
      </c>
      <c r="O43" s="50">
        <f t="shared" si="6"/>
        <v>0</v>
      </c>
      <c r="P43" s="72" t="e">
        <f t="shared" si="7"/>
        <v>#DIV/0!</v>
      </c>
      <c r="Q43" s="76"/>
    </row>
    <row r="44" spans="2:17" x14ac:dyDescent="0.3">
      <c r="B44" s="69"/>
      <c r="C44" s="38"/>
      <c r="D44" s="70"/>
      <c r="E44" s="49"/>
      <c r="F44" s="96"/>
      <c r="G44" s="50">
        <f t="shared" si="0"/>
        <v>0</v>
      </c>
      <c r="H44" s="51" t="e">
        <f t="shared" si="1"/>
        <v>#DIV/0!</v>
      </c>
      <c r="I44" s="50"/>
      <c r="J44" s="50">
        <f t="shared" si="2"/>
        <v>0</v>
      </c>
      <c r="K44" s="51" t="e">
        <f t="shared" si="3"/>
        <v>#DIV/0!</v>
      </c>
      <c r="L44" s="50"/>
      <c r="M44" s="50">
        <f t="shared" si="4"/>
        <v>0</v>
      </c>
      <c r="N44" s="52" t="e">
        <f t="shared" si="5"/>
        <v>#DIV/0!</v>
      </c>
      <c r="O44" s="50">
        <f t="shared" si="6"/>
        <v>0</v>
      </c>
      <c r="P44" s="72" t="e">
        <f t="shared" si="7"/>
        <v>#DIV/0!</v>
      </c>
      <c r="Q44" s="76"/>
    </row>
    <row r="45" spans="2:17" x14ac:dyDescent="0.3">
      <c r="B45" s="69"/>
      <c r="C45" s="38"/>
      <c r="D45" s="70"/>
      <c r="E45" s="49"/>
      <c r="F45" s="96"/>
      <c r="G45" s="50">
        <f t="shared" si="0"/>
        <v>0</v>
      </c>
      <c r="H45" s="51" t="e">
        <f t="shared" si="1"/>
        <v>#DIV/0!</v>
      </c>
      <c r="I45" s="50"/>
      <c r="J45" s="50">
        <f t="shared" si="2"/>
        <v>0</v>
      </c>
      <c r="K45" s="51" t="e">
        <f t="shared" si="3"/>
        <v>#DIV/0!</v>
      </c>
      <c r="L45" s="50"/>
      <c r="M45" s="50">
        <f t="shared" si="4"/>
        <v>0</v>
      </c>
      <c r="N45" s="52" t="e">
        <f t="shared" si="5"/>
        <v>#DIV/0!</v>
      </c>
      <c r="O45" s="50">
        <f t="shared" si="6"/>
        <v>0</v>
      </c>
      <c r="P45" s="72" t="e">
        <f t="shared" si="7"/>
        <v>#DIV/0!</v>
      </c>
      <c r="Q45" s="76"/>
    </row>
    <row r="46" spans="2:17" x14ac:dyDescent="0.3">
      <c r="B46" s="69"/>
      <c r="C46" s="38"/>
      <c r="D46" s="70"/>
      <c r="E46" s="49"/>
      <c r="F46" s="96"/>
      <c r="G46" s="50">
        <f t="shared" si="0"/>
        <v>0</v>
      </c>
      <c r="H46" s="51" t="e">
        <f t="shared" si="1"/>
        <v>#DIV/0!</v>
      </c>
      <c r="I46" s="50"/>
      <c r="J46" s="50">
        <f t="shared" si="2"/>
        <v>0</v>
      </c>
      <c r="K46" s="51" t="e">
        <f t="shared" si="3"/>
        <v>#DIV/0!</v>
      </c>
      <c r="L46" s="50"/>
      <c r="M46" s="50">
        <f t="shared" si="4"/>
        <v>0</v>
      </c>
      <c r="N46" s="52" t="e">
        <f t="shared" si="5"/>
        <v>#DIV/0!</v>
      </c>
      <c r="O46" s="50">
        <f t="shared" si="6"/>
        <v>0</v>
      </c>
      <c r="P46" s="72" t="e">
        <f t="shared" si="7"/>
        <v>#DIV/0!</v>
      </c>
      <c r="Q46" s="76"/>
    </row>
    <row r="47" spans="2:17" x14ac:dyDescent="0.3">
      <c r="B47" s="69"/>
      <c r="C47" s="38"/>
      <c r="D47" s="70"/>
      <c r="E47" s="49"/>
      <c r="F47" s="96"/>
      <c r="G47" s="50">
        <f t="shared" si="0"/>
        <v>0</v>
      </c>
      <c r="H47" s="51" t="e">
        <f t="shared" si="1"/>
        <v>#DIV/0!</v>
      </c>
      <c r="I47" s="50"/>
      <c r="J47" s="50">
        <f t="shared" si="2"/>
        <v>0</v>
      </c>
      <c r="K47" s="51" t="e">
        <f t="shared" si="3"/>
        <v>#DIV/0!</v>
      </c>
      <c r="L47" s="50"/>
      <c r="M47" s="50">
        <f t="shared" si="4"/>
        <v>0</v>
      </c>
      <c r="N47" s="52" t="e">
        <f t="shared" si="5"/>
        <v>#DIV/0!</v>
      </c>
      <c r="O47" s="50">
        <f t="shared" si="6"/>
        <v>0</v>
      </c>
      <c r="P47" s="72" t="e">
        <f t="shared" si="7"/>
        <v>#DIV/0!</v>
      </c>
      <c r="Q47" s="76"/>
    </row>
    <row r="48" spans="2:17" x14ac:dyDescent="0.3">
      <c r="B48" s="69"/>
      <c r="C48" s="38"/>
      <c r="D48" s="70"/>
      <c r="E48" s="49"/>
      <c r="F48" s="96"/>
      <c r="G48" s="50">
        <f t="shared" si="0"/>
        <v>0</v>
      </c>
      <c r="H48" s="51" t="e">
        <f t="shared" si="1"/>
        <v>#DIV/0!</v>
      </c>
      <c r="I48" s="50"/>
      <c r="J48" s="50">
        <f t="shared" si="2"/>
        <v>0</v>
      </c>
      <c r="K48" s="51" t="e">
        <f t="shared" si="3"/>
        <v>#DIV/0!</v>
      </c>
      <c r="L48" s="50"/>
      <c r="M48" s="50">
        <f t="shared" si="4"/>
        <v>0</v>
      </c>
      <c r="N48" s="52" t="e">
        <f t="shared" si="5"/>
        <v>#DIV/0!</v>
      </c>
      <c r="O48" s="50">
        <f t="shared" si="6"/>
        <v>0</v>
      </c>
      <c r="P48" s="72" t="e">
        <f t="shared" si="7"/>
        <v>#DIV/0!</v>
      </c>
      <c r="Q48" s="76"/>
    </row>
    <row r="49" spans="2:17" x14ac:dyDescent="0.3">
      <c r="B49" s="69"/>
      <c r="C49" s="38"/>
      <c r="D49" s="70"/>
      <c r="E49" s="49"/>
      <c r="F49" s="96"/>
      <c r="G49" s="50">
        <f t="shared" si="0"/>
        <v>0</v>
      </c>
      <c r="H49" s="51" t="e">
        <f t="shared" si="1"/>
        <v>#DIV/0!</v>
      </c>
      <c r="I49" s="50"/>
      <c r="J49" s="50">
        <f t="shared" si="2"/>
        <v>0</v>
      </c>
      <c r="K49" s="51" t="e">
        <f t="shared" si="3"/>
        <v>#DIV/0!</v>
      </c>
      <c r="L49" s="50"/>
      <c r="M49" s="50">
        <f t="shared" si="4"/>
        <v>0</v>
      </c>
      <c r="N49" s="52" t="e">
        <f t="shared" si="5"/>
        <v>#DIV/0!</v>
      </c>
      <c r="O49" s="50">
        <f t="shared" si="6"/>
        <v>0</v>
      </c>
      <c r="P49" s="72" t="e">
        <f t="shared" si="7"/>
        <v>#DIV/0!</v>
      </c>
      <c r="Q49" s="76"/>
    </row>
    <row r="50" spans="2:17" x14ac:dyDescent="0.3">
      <c r="B50" s="69"/>
      <c r="C50" s="38"/>
      <c r="D50" s="70"/>
      <c r="E50" s="49"/>
      <c r="F50" s="96"/>
      <c r="G50" s="50">
        <f t="shared" si="0"/>
        <v>0</v>
      </c>
      <c r="H50" s="51" t="e">
        <f t="shared" si="1"/>
        <v>#DIV/0!</v>
      </c>
      <c r="I50" s="50"/>
      <c r="J50" s="50">
        <f t="shared" si="2"/>
        <v>0</v>
      </c>
      <c r="K50" s="51" t="e">
        <f t="shared" si="3"/>
        <v>#DIV/0!</v>
      </c>
      <c r="L50" s="50"/>
      <c r="M50" s="50">
        <f t="shared" si="4"/>
        <v>0</v>
      </c>
      <c r="N50" s="52" t="e">
        <f t="shared" si="5"/>
        <v>#DIV/0!</v>
      </c>
      <c r="O50" s="50">
        <f t="shared" si="6"/>
        <v>0</v>
      </c>
      <c r="P50" s="72" t="e">
        <f t="shared" si="7"/>
        <v>#DIV/0!</v>
      </c>
      <c r="Q50" s="76"/>
    </row>
    <row r="51" spans="2:17" x14ac:dyDescent="0.3">
      <c r="B51" s="69"/>
      <c r="C51" s="38"/>
      <c r="D51" s="70"/>
      <c r="E51" s="49"/>
      <c r="F51" s="96"/>
      <c r="G51" s="50">
        <f t="shared" si="0"/>
        <v>0</v>
      </c>
      <c r="H51" s="51" t="e">
        <f t="shared" si="1"/>
        <v>#DIV/0!</v>
      </c>
      <c r="I51" s="50"/>
      <c r="J51" s="50">
        <f t="shared" si="2"/>
        <v>0</v>
      </c>
      <c r="K51" s="51" t="e">
        <f t="shared" si="3"/>
        <v>#DIV/0!</v>
      </c>
      <c r="L51" s="50"/>
      <c r="M51" s="50">
        <f t="shared" si="4"/>
        <v>0</v>
      </c>
      <c r="N51" s="52" t="e">
        <f t="shared" si="5"/>
        <v>#DIV/0!</v>
      </c>
      <c r="O51" s="50">
        <f t="shared" si="6"/>
        <v>0</v>
      </c>
      <c r="P51" s="72" t="e">
        <f t="shared" si="7"/>
        <v>#DIV/0!</v>
      </c>
      <c r="Q51" s="76"/>
    </row>
    <row r="52" spans="2:17" x14ac:dyDescent="0.3">
      <c r="B52" s="69"/>
      <c r="C52" s="38"/>
      <c r="D52" s="70"/>
      <c r="E52" s="49"/>
      <c r="F52" s="96"/>
      <c r="G52" s="50">
        <f t="shared" si="0"/>
        <v>0</v>
      </c>
      <c r="H52" s="51" t="e">
        <f t="shared" si="1"/>
        <v>#DIV/0!</v>
      </c>
      <c r="I52" s="50"/>
      <c r="J52" s="50">
        <f t="shared" si="2"/>
        <v>0</v>
      </c>
      <c r="K52" s="51" t="e">
        <f t="shared" si="3"/>
        <v>#DIV/0!</v>
      </c>
      <c r="L52" s="50"/>
      <c r="M52" s="50">
        <f t="shared" si="4"/>
        <v>0</v>
      </c>
      <c r="N52" s="52" t="e">
        <f t="shared" si="5"/>
        <v>#DIV/0!</v>
      </c>
      <c r="O52" s="50">
        <f t="shared" si="6"/>
        <v>0</v>
      </c>
      <c r="P52" s="72" t="e">
        <f t="shared" si="7"/>
        <v>#DIV/0!</v>
      </c>
      <c r="Q52" s="76"/>
    </row>
    <row r="53" spans="2:17" x14ac:dyDescent="0.3">
      <c r="B53" s="69"/>
      <c r="C53" s="38"/>
      <c r="D53" s="70"/>
      <c r="E53" s="49"/>
      <c r="F53" s="96"/>
      <c r="G53" s="50">
        <f t="shared" si="0"/>
        <v>0</v>
      </c>
      <c r="H53" s="51" t="e">
        <f t="shared" si="1"/>
        <v>#DIV/0!</v>
      </c>
      <c r="I53" s="50"/>
      <c r="J53" s="50">
        <f t="shared" si="2"/>
        <v>0</v>
      </c>
      <c r="K53" s="51" t="e">
        <f t="shared" si="3"/>
        <v>#DIV/0!</v>
      </c>
      <c r="L53" s="50"/>
      <c r="M53" s="50">
        <f t="shared" si="4"/>
        <v>0</v>
      </c>
      <c r="N53" s="52" t="e">
        <f t="shared" si="5"/>
        <v>#DIV/0!</v>
      </c>
      <c r="O53" s="50">
        <f t="shared" si="6"/>
        <v>0</v>
      </c>
      <c r="P53" s="72" t="e">
        <f t="shared" si="7"/>
        <v>#DIV/0!</v>
      </c>
      <c r="Q53" s="76"/>
    </row>
    <row r="54" spans="2:17" x14ac:dyDescent="0.3">
      <c r="B54" s="69"/>
      <c r="C54" s="38"/>
      <c r="D54" s="70"/>
      <c r="E54" s="49"/>
      <c r="F54" s="96"/>
      <c r="G54" s="50">
        <f t="shared" si="0"/>
        <v>0</v>
      </c>
      <c r="H54" s="51" t="e">
        <f t="shared" si="1"/>
        <v>#DIV/0!</v>
      </c>
      <c r="I54" s="50"/>
      <c r="J54" s="50">
        <f t="shared" si="2"/>
        <v>0</v>
      </c>
      <c r="K54" s="51" t="e">
        <f t="shared" si="3"/>
        <v>#DIV/0!</v>
      </c>
      <c r="L54" s="50"/>
      <c r="M54" s="50">
        <f t="shared" si="4"/>
        <v>0</v>
      </c>
      <c r="N54" s="52" t="e">
        <f t="shared" si="5"/>
        <v>#DIV/0!</v>
      </c>
      <c r="O54" s="50">
        <f t="shared" si="6"/>
        <v>0</v>
      </c>
      <c r="P54" s="72" t="e">
        <f t="shared" si="7"/>
        <v>#DIV/0!</v>
      </c>
      <c r="Q54" s="76"/>
    </row>
    <row r="55" spans="2:17" x14ac:dyDescent="0.3">
      <c r="B55" s="69"/>
      <c r="C55" s="38"/>
      <c r="D55" s="70"/>
      <c r="E55" s="49"/>
      <c r="F55" s="96"/>
      <c r="G55" s="50">
        <f t="shared" si="0"/>
        <v>0</v>
      </c>
      <c r="H55" s="51" t="e">
        <f t="shared" si="1"/>
        <v>#DIV/0!</v>
      </c>
      <c r="I55" s="50"/>
      <c r="J55" s="50">
        <f t="shared" si="2"/>
        <v>0</v>
      </c>
      <c r="K55" s="51" t="e">
        <f t="shared" si="3"/>
        <v>#DIV/0!</v>
      </c>
      <c r="L55" s="50"/>
      <c r="M55" s="50">
        <f t="shared" si="4"/>
        <v>0</v>
      </c>
      <c r="N55" s="52" t="e">
        <f t="shared" si="5"/>
        <v>#DIV/0!</v>
      </c>
      <c r="O55" s="50">
        <f t="shared" si="6"/>
        <v>0</v>
      </c>
      <c r="P55" s="72" t="e">
        <f t="shared" si="7"/>
        <v>#DIV/0!</v>
      </c>
      <c r="Q55" s="76"/>
    </row>
    <row r="56" spans="2:17" x14ac:dyDescent="0.3">
      <c r="B56" s="69"/>
      <c r="C56" s="38"/>
      <c r="D56" s="70"/>
      <c r="E56" s="49"/>
      <c r="F56" s="96"/>
      <c r="G56" s="50">
        <f t="shared" si="0"/>
        <v>0</v>
      </c>
      <c r="H56" s="51" t="e">
        <f t="shared" si="1"/>
        <v>#DIV/0!</v>
      </c>
      <c r="I56" s="50"/>
      <c r="J56" s="50">
        <f t="shared" si="2"/>
        <v>0</v>
      </c>
      <c r="K56" s="51" t="e">
        <f t="shared" si="3"/>
        <v>#DIV/0!</v>
      </c>
      <c r="L56" s="50"/>
      <c r="M56" s="50">
        <f t="shared" si="4"/>
        <v>0</v>
      </c>
      <c r="N56" s="52" t="e">
        <f t="shared" si="5"/>
        <v>#DIV/0!</v>
      </c>
      <c r="O56" s="50">
        <f t="shared" si="6"/>
        <v>0</v>
      </c>
      <c r="P56" s="72" t="e">
        <f t="shared" si="7"/>
        <v>#DIV/0!</v>
      </c>
      <c r="Q56" s="76"/>
    </row>
    <row r="57" spans="2:17" x14ac:dyDescent="0.3">
      <c r="B57" s="69"/>
      <c r="C57" s="38"/>
      <c r="D57" s="70"/>
      <c r="E57" s="49"/>
      <c r="F57" s="96"/>
      <c r="G57" s="50">
        <f t="shared" si="0"/>
        <v>0</v>
      </c>
      <c r="H57" s="51" t="e">
        <f t="shared" si="1"/>
        <v>#DIV/0!</v>
      </c>
      <c r="I57" s="50"/>
      <c r="J57" s="50">
        <f t="shared" si="2"/>
        <v>0</v>
      </c>
      <c r="K57" s="51" t="e">
        <f t="shared" si="3"/>
        <v>#DIV/0!</v>
      </c>
      <c r="L57" s="50"/>
      <c r="M57" s="50">
        <f t="shared" si="4"/>
        <v>0</v>
      </c>
      <c r="N57" s="52" t="e">
        <f t="shared" si="5"/>
        <v>#DIV/0!</v>
      </c>
      <c r="O57" s="50">
        <f t="shared" si="6"/>
        <v>0</v>
      </c>
      <c r="P57" s="72" t="e">
        <f t="shared" si="7"/>
        <v>#DIV/0!</v>
      </c>
      <c r="Q57" s="76"/>
    </row>
    <row r="58" spans="2:17" x14ac:dyDescent="0.3">
      <c r="B58" s="69"/>
      <c r="C58" s="38"/>
      <c r="D58" s="70"/>
      <c r="E58" s="49"/>
      <c r="F58" s="96"/>
      <c r="G58" s="50">
        <f t="shared" si="0"/>
        <v>0</v>
      </c>
      <c r="H58" s="51" t="e">
        <f t="shared" si="1"/>
        <v>#DIV/0!</v>
      </c>
      <c r="I58" s="50"/>
      <c r="J58" s="50">
        <f t="shared" si="2"/>
        <v>0</v>
      </c>
      <c r="K58" s="51" t="e">
        <f t="shared" si="3"/>
        <v>#DIV/0!</v>
      </c>
      <c r="L58" s="50"/>
      <c r="M58" s="50">
        <f t="shared" si="4"/>
        <v>0</v>
      </c>
      <c r="N58" s="52" t="e">
        <f t="shared" si="5"/>
        <v>#DIV/0!</v>
      </c>
      <c r="O58" s="50">
        <f t="shared" si="6"/>
        <v>0</v>
      </c>
      <c r="P58" s="72" t="e">
        <f t="shared" si="7"/>
        <v>#DIV/0!</v>
      </c>
      <c r="Q58" s="76"/>
    </row>
    <row r="59" spans="2:17" x14ac:dyDescent="0.3">
      <c r="B59" s="69"/>
      <c r="C59" s="38"/>
      <c r="D59" s="70"/>
      <c r="E59" s="49"/>
      <c r="F59" s="96"/>
      <c r="G59" s="50">
        <f t="shared" si="0"/>
        <v>0</v>
      </c>
      <c r="H59" s="51" t="e">
        <f t="shared" si="1"/>
        <v>#DIV/0!</v>
      </c>
      <c r="I59" s="50"/>
      <c r="J59" s="50">
        <f t="shared" si="2"/>
        <v>0</v>
      </c>
      <c r="K59" s="51" t="e">
        <f t="shared" si="3"/>
        <v>#DIV/0!</v>
      </c>
      <c r="L59" s="50"/>
      <c r="M59" s="50">
        <f t="shared" si="4"/>
        <v>0</v>
      </c>
      <c r="N59" s="52" t="e">
        <f t="shared" si="5"/>
        <v>#DIV/0!</v>
      </c>
      <c r="O59" s="50">
        <f t="shared" si="6"/>
        <v>0</v>
      </c>
      <c r="P59" s="72" t="e">
        <f t="shared" si="7"/>
        <v>#DIV/0!</v>
      </c>
      <c r="Q59" s="76"/>
    </row>
    <row r="60" spans="2:17" x14ac:dyDescent="0.3">
      <c r="B60" s="69"/>
      <c r="C60" s="38"/>
      <c r="D60" s="70"/>
      <c r="E60" s="49"/>
      <c r="F60" s="96"/>
      <c r="G60" s="50">
        <f t="shared" si="0"/>
        <v>0</v>
      </c>
      <c r="H60" s="51" t="e">
        <f t="shared" si="1"/>
        <v>#DIV/0!</v>
      </c>
      <c r="I60" s="50"/>
      <c r="J60" s="50">
        <f t="shared" si="2"/>
        <v>0</v>
      </c>
      <c r="K60" s="51" t="e">
        <f t="shared" si="3"/>
        <v>#DIV/0!</v>
      </c>
      <c r="L60" s="50"/>
      <c r="M60" s="50">
        <f t="shared" si="4"/>
        <v>0</v>
      </c>
      <c r="N60" s="52" t="e">
        <f t="shared" si="5"/>
        <v>#DIV/0!</v>
      </c>
      <c r="O60" s="50">
        <f t="shared" si="6"/>
        <v>0</v>
      </c>
      <c r="P60" s="72" t="e">
        <f t="shared" si="7"/>
        <v>#DIV/0!</v>
      </c>
      <c r="Q60" s="76"/>
    </row>
    <row r="61" spans="2:17" x14ac:dyDescent="0.3">
      <c r="B61" s="69"/>
      <c r="C61" s="38"/>
      <c r="D61" s="70"/>
      <c r="E61" s="49"/>
      <c r="F61" s="96"/>
      <c r="G61" s="50">
        <f t="shared" si="0"/>
        <v>0</v>
      </c>
      <c r="H61" s="51" t="e">
        <f t="shared" si="1"/>
        <v>#DIV/0!</v>
      </c>
      <c r="I61" s="50"/>
      <c r="J61" s="50">
        <f t="shared" si="2"/>
        <v>0</v>
      </c>
      <c r="K61" s="51" t="e">
        <f t="shared" si="3"/>
        <v>#DIV/0!</v>
      </c>
      <c r="L61" s="50"/>
      <c r="M61" s="50">
        <f t="shared" si="4"/>
        <v>0</v>
      </c>
      <c r="N61" s="52" t="e">
        <f t="shared" si="5"/>
        <v>#DIV/0!</v>
      </c>
      <c r="O61" s="50">
        <f t="shared" si="6"/>
        <v>0</v>
      </c>
      <c r="P61" s="72" t="e">
        <f t="shared" si="7"/>
        <v>#DIV/0!</v>
      </c>
      <c r="Q61" s="76"/>
    </row>
    <row r="62" spans="2:17" x14ac:dyDescent="0.3">
      <c r="B62" s="69"/>
      <c r="C62" s="38"/>
      <c r="D62" s="70"/>
      <c r="E62" s="49"/>
      <c r="F62" s="96"/>
      <c r="G62" s="50">
        <f t="shared" si="0"/>
        <v>0</v>
      </c>
      <c r="H62" s="51" t="e">
        <f t="shared" si="1"/>
        <v>#DIV/0!</v>
      </c>
      <c r="I62" s="50"/>
      <c r="J62" s="50">
        <f t="shared" si="2"/>
        <v>0</v>
      </c>
      <c r="K62" s="51" t="e">
        <f t="shared" si="3"/>
        <v>#DIV/0!</v>
      </c>
      <c r="L62" s="50"/>
      <c r="M62" s="50">
        <f t="shared" si="4"/>
        <v>0</v>
      </c>
      <c r="N62" s="52" t="e">
        <f t="shared" si="5"/>
        <v>#DIV/0!</v>
      </c>
      <c r="O62" s="50">
        <f t="shared" si="6"/>
        <v>0</v>
      </c>
      <c r="P62" s="72" t="e">
        <f t="shared" si="7"/>
        <v>#DIV/0!</v>
      </c>
      <c r="Q62" s="76"/>
    </row>
    <row r="63" spans="2:17" x14ac:dyDescent="0.3">
      <c r="B63" s="69"/>
      <c r="C63" s="38"/>
      <c r="D63" s="70"/>
      <c r="E63" s="49"/>
      <c r="F63" s="96"/>
      <c r="G63" s="50">
        <f t="shared" si="0"/>
        <v>0</v>
      </c>
      <c r="H63" s="51" t="e">
        <f t="shared" si="1"/>
        <v>#DIV/0!</v>
      </c>
      <c r="I63" s="50"/>
      <c r="J63" s="50">
        <f t="shared" si="2"/>
        <v>0</v>
      </c>
      <c r="K63" s="51" t="e">
        <f t="shared" si="3"/>
        <v>#DIV/0!</v>
      </c>
      <c r="L63" s="50"/>
      <c r="M63" s="50">
        <f t="shared" si="4"/>
        <v>0</v>
      </c>
      <c r="N63" s="52" t="e">
        <f t="shared" si="5"/>
        <v>#DIV/0!</v>
      </c>
      <c r="O63" s="50">
        <f t="shared" si="6"/>
        <v>0</v>
      </c>
      <c r="P63" s="72" t="e">
        <f t="shared" si="7"/>
        <v>#DIV/0!</v>
      </c>
      <c r="Q63" s="76"/>
    </row>
    <row r="64" spans="2:17" x14ac:dyDescent="0.3">
      <c r="B64" s="69"/>
      <c r="C64" s="38"/>
      <c r="D64" s="70"/>
      <c r="E64" s="49"/>
      <c r="F64" s="96"/>
      <c r="G64" s="50">
        <f t="shared" si="0"/>
        <v>0</v>
      </c>
      <c r="H64" s="51" t="e">
        <f t="shared" si="1"/>
        <v>#DIV/0!</v>
      </c>
      <c r="I64" s="50"/>
      <c r="J64" s="50">
        <f t="shared" si="2"/>
        <v>0</v>
      </c>
      <c r="K64" s="51" t="e">
        <f t="shared" si="3"/>
        <v>#DIV/0!</v>
      </c>
      <c r="L64" s="50"/>
      <c r="M64" s="50">
        <f t="shared" si="4"/>
        <v>0</v>
      </c>
      <c r="N64" s="52" t="e">
        <f t="shared" si="5"/>
        <v>#DIV/0!</v>
      </c>
      <c r="O64" s="50">
        <f t="shared" si="6"/>
        <v>0</v>
      </c>
      <c r="P64" s="72" t="e">
        <f t="shared" si="7"/>
        <v>#DIV/0!</v>
      </c>
      <c r="Q64" s="76"/>
    </row>
    <row r="65" spans="1:18" x14ac:dyDescent="0.3">
      <c r="B65" s="69" t="s">
        <v>92</v>
      </c>
      <c r="C65" s="38"/>
      <c r="D65" s="70"/>
      <c r="E65" s="49"/>
      <c r="F65" s="96"/>
      <c r="G65" s="50">
        <f t="shared" si="0"/>
        <v>0</v>
      </c>
      <c r="H65" s="51" t="e">
        <f>ROUND(G65/G$69,5)</f>
        <v>#DIV/0!</v>
      </c>
      <c r="I65" s="50"/>
      <c r="J65" s="50">
        <f t="shared" si="2"/>
        <v>0</v>
      </c>
      <c r="K65" s="51" t="e">
        <f t="shared" si="3"/>
        <v>#DIV/0!</v>
      </c>
      <c r="L65" s="50"/>
      <c r="M65" s="50">
        <f t="shared" si="4"/>
        <v>0</v>
      </c>
      <c r="N65" s="52" t="e">
        <f t="shared" si="5"/>
        <v>#DIV/0!</v>
      </c>
      <c r="O65" s="50">
        <f t="shared" si="6"/>
        <v>0</v>
      </c>
      <c r="P65" s="72" t="e">
        <f t="shared" si="7"/>
        <v>#DIV/0!</v>
      </c>
      <c r="Q65" s="76"/>
    </row>
    <row r="66" spans="1:18" x14ac:dyDescent="0.3">
      <c r="B66" s="69" t="s">
        <v>93</v>
      </c>
      <c r="C66" s="38"/>
      <c r="D66" s="70"/>
      <c r="E66" s="49"/>
      <c r="F66" s="96"/>
      <c r="G66" s="50">
        <f t="shared" si="0"/>
        <v>0</v>
      </c>
      <c r="H66" s="51" t="e">
        <f>ROUND(G66/G$69,5)</f>
        <v>#DIV/0!</v>
      </c>
      <c r="I66" s="50"/>
      <c r="J66" s="50">
        <f t="shared" si="2"/>
        <v>0</v>
      </c>
      <c r="K66" s="51" t="e">
        <f t="shared" si="3"/>
        <v>#DIV/0!</v>
      </c>
      <c r="L66" s="50"/>
      <c r="M66" s="50">
        <f t="shared" si="4"/>
        <v>0</v>
      </c>
      <c r="N66" s="52" t="e">
        <f t="shared" si="5"/>
        <v>#DIV/0!</v>
      </c>
      <c r="O66" s="50">
        <f t="shared" si="6"/>
        <v>0</v>
      </c>
      <c r="P66" s="72" t="e">
        <f t="shared" si="7"/>
        <v>#DIV/0!</v>
      </c>
      <c r="Q66" s="76"/>
    </row>
    <row r="67" spans="1:18" x14ac:dyDescent="0.3">
      <c r="B67" s="69" t="s">
        <v>94</v>
      </c>
      <c r="C67" s="38"/>
      <c r="D67" s="70"/>
      <c r="E67" s="49"/>
      <c r="F67" s="96"/>
      <c r="G67" s="50">
        <f t="shared" si="0"/>
        <v>0</v>
      </c>
      <c r="H67" s="51" t="e">
        <f>ROUND(G67/G$69,5)</f>
        <v>#DIV/0!</v>
      </c>
      <c r="I67" s="50"/>
      <c r="J67" s="50">
        <f t="shared" si="2"/>
        <v>0</v>
      </c>
      <c r="K67" s="51" t="e">
        <f t="shared" si="3"/>
        <v>#DIV/0!</v>
      </c>
      <c r="L67" s="50"/>
      <c r="M67" s="50">
        <f t="shared" si="4"/>
        <v>0</v>
      </c>
      <c r="N67" s="52" t="e">
        <f t="shared" si="5"/>
        <v>#DIV/0!</v>
      </c>
      <c r="O67" s="50">
        <f t="shared" si="6"/>
        <v>0</v>
      </c>
      <c r="P67" s="72" t="e">
        <f t="shared" si="7"/>
        <v>#DIV/0!</v>
      </c>
      <c r="Q67" s="76"/>
    </row>
    <row r="68" spans="1:18" x14ac:dyDescent="0.3">
      <c r="B68" s="346" t="s">
        <v>95</v>
      </c>
      <c r="C68" s="347"/>
      <c r="D68" s="347"/>
      <c r="E68" s="347"/>
      <c r="F68" s="347"/>
      <c r="G68" s="347"/>
      <c r="H68" s="347"/>
      <c r="I68" s="347"/>
      <c r="J68" s="53">
        <f>SUM(J9:J67)</f>
        <v>0</v>
      </c>
      <c r="K68" s="348"/>
      <c r="L68" s="348"/>
      <c r="M68" s="348"/>
      <c r="N68" s="348"/>
      <c r="O68" s="348"/>
      <c r="P68" s="349"/>
      <c r="Q68" s="76"/>
    </row>
    <row r="69" spans="1:18" x14ac:dyDescent="0.3">
      <c r="B69" s="339" t="s">
        <v>96</v>
      </c>
      <c r="C69" s="340"/>
      <c r="D69" s="340"/>
      <c r="E69" s="340"/>
      <c r="F69" s="340"/>
      <c r="G69" s="54">
        <f>SUM(G9:G67)</f>
        <v>0</v>
      </c>
      <c r="H69" s="55" t="e">
        <f>SUM(H9:H67)</f>
        <v>#DIV/0!</v>
      </c>
      <c r="I69" s="341"/>
      <c r="J69" s="341"/>
      <c r="K69" s="341"/>
      <c r="L69" s="341"/>
      <c r="M69" s="54">
        <f>SUM(M9:M67)</f>
        <v>0</v>
      </c>
      <c r="N69" s="55" t="e">
        <f>ROUND(M69/G69,4)</f>
        <v>#DIV/0!</v>
      </c>
      <c r="O69" s="56">
        <f>SUM(O9:O67)</f>
        <v>0</v>
      </c>
      <c r="P69" s="73" t="e">
        <f>100%-N69</f>
        <v>#DIV/0!</v>
      </c>
      <c r="Q69" s="76"/>
    </row>
    <row r="70" spans="1:18" x14ac:dyDescent="0.3">
      <c r="B70" s="39" t="s">
        <v>106</v>
      </c>
      <c r="C70" s="12"/>
      <c r="D70" s="12"/>
      <c r="E70" s="45"/>
      <c r="F70" s="46"/>
      <c r="G70" s="45"/>
      <c r="H70" s="47"/>
      <c r="I70" s="48"/>
      <c r="J70" s="45"/>
      <c r="K70" s="47"/>
      <c r="L70" s="48"/>
      <c r="M70" s="45"/>
      <c r="N70" s="47"/>
      <c r="O70" s="45"/>
      <c r="P70" s="47"/>
      <c r="Q70" s="57"/>
    </row>
    <row r="71" spans="1:18" x14ac:dyDescent="0.3">
      <c r="B71" s="39"/>
      <c r="C71" s="71"/>
      <c r="D71" s="12"/>
      <c r="E71" s="45"/>
      <c r="F71" s="46"/>
      <c r="G71" s="45"/>
      <c r="H71" s="47"/>
      <c r="I71" s="48"/>
      <c r="J71" s="45"/>
      <c r="K71" s="47"/>
      <c r="L71" s="48"/>
      <c r="M71" s="45"/>
      <c r="N71" s="47"/>
      <c r="O71" s="45"/>
      <c r="P71" s="47"/>
      <c r="Q71" s="57"/>
    </row>
    <row r="72" spans="1:18" x14ac:dyDescent="0.3">
      <c r="B72" s="39"/>
      <c r="C72" s="71"/>
      <c r="D72" s="58"/>
      <c r="E72" s="45"/>
      <c r="F72" s="46"/>
      <c r="G72" s="45"/>
      <c r="H72" s="47"/>
      <c r="I72" s="48"/>
      <c r="J72" s="45"/>
      <c r="K72" s="47"/>
      <c r="L72" s="48"/>
      <c r="M72" s="45"/>
      <c r="N72" s="47"/>
      <c r="O72" s="45"/>
      <c r="P72" s="47"/>
      <c r="Q72" s="57"/>
    </row>
    <row r="73" spans="1:18" x14ac:dyDescent="0.3">
      <c r="B73" s="39"/>
      <c r="C73" s="71"/>
      <c r="D73" s="12"/>
      <c r="E73" s="45"/>
      <c r="F73" s="46"/>
      <c r="G73" s="45"/>
      <c r="H73" s="47"/>
      <c r="I73" s="48"/>
      <c r="J73" s="45"/>
      <c r="K73" s="47"/>
      <c r="L73" s="48"/>
      <c r="M73" s="45"/>
      <c r="N73" s="47"/>
      <c r="O73" s="45"/>
      <c r="P73" s="47"/>
      <c r="Q73" s="57"/>
    </row>
    <row r="74" spans="1:18" x14ac:dyDescent="0.3">
      <c r="A74" s="12"/>
      <c r="B74" s="39"/>
      <c r="C74" s="12"/>
      <c r="D74" s="12"/>
      <c r="E74" s="342" t="s">
        <v>101</v>
      </c>
      <c r="F74" s="342"/>
      <c r="G74" s="84">
        <v>0</v>
      </c>
      <c r="H74" s="83"/>
      <c r="I74" s="48"/>
      <c r="J74" s="45"/>
      <c r="K74" s="47"/>
      <c r="L74" s="48"/>
      <c r="M74" s="45"/>
      <c r="N74" s="47"/>
      <c r="O74" s="45"/>
      <c r="P74" s="47"/>
      <c r="Q74" s="57"/>
    </row>
    <row r="75" spans="1:18" x14ac:dyDescent="0.3">
      <c r="A75" s="12"/>
      <c r="B75" s="39"/>
      <c r="C75" s="12"/>
      <c r="D75" s="12"/>
      <c r="E75" s="342" t="s">
        <v>102</v>
      </c>
      <c r="F75" s="342"/>
      <c r="G75" s="84">
        <v>0</v>
      </c>
      <c r="H75" s="83"/>
      <c r="I75" s="48"/>
      <c r="J75" s="45"/>
      <c r="K75" s="47"/>
      <c r="L75" s="48"/>
      <c r="M75" s="45"/>
      <c r="N75" s="47"/>
      <c r="O75" s="45"/>
      <c r="P75" s="47"/>
      <c r="Q75" s="57"/>
    </row>
    <row r="76" spans="1:18" ht="14.4" customHeight="1" x14ac:dyDescent="0.3">
      <c r="A76" s="12"/>
      <c r="B76" s="39"/>
      <c r="C76" s="71"/>
      <c r="D76" s="12"/>
      <c r="E76" s="45"/>
      <c r="F76" s="46"/>
      <c r="G76" s="45"/>
      <c r="H76" s="47"/>
      <c r="I76" s="48"/>
      <c r="J76" s="338" t="s">
        <v>105</v>
      </c>
      <c r="K76" s="338"/>
      <c r="L76" s="338"/>
      <c r="M76" s="338"/>
      <c r="N76" s="47"/>
      <c r="O76" s="45"/>
      <c r="P76" s="47"/>
      <c r="Q76" s="57"/>
    </row>
    <row r="77" spans="1:18" x14ac:dyDescent="0.3">
      <c r="A77" s="12"/>
      <c r="B77" s="39"/>
      <c r="C77" s="59"/>
      <c r="D77" s="12"/>
      <c r="E77" s="45"/>
      <c r="F77" s="46"/>
      <c r="G77" s="45"/>
      <c r="H77" s="47"/>
      <c r="I77" s="48"/>
      <c r="J77" s="337" t="s">
        <v>97</v>
      </c>
      <c r="K77" s="337"/>
      <c r="L77" s="337"/>
      <c r="M77" s="337"/>
      <c r="N77" s="47"/>
      <c r="O77" s="45"/>
      <c r="P77" s="47"/>
      <c r="Q77" s="57"/>
    </row>
    <row r="78" spans="1:18" x14ac:dyDescent="0.3">
      <c r="A78" s="12"/>
      <c r="B78" s="39"/>
      <c r="C78" s="12"/>
      <c r="D78" s="12"/>
      <c r="E78" s="45"/>
      <c r="F78" s="46"/>
      <c r="G78" s="45"/>
      <c r="H78" s="47"/>
      <c r="I78" s="48"/>
      <c r="J78" s="336" t="s">
        <v>98</v>
      </c>
      <c r="K78" s="336"/>
      <c r="L78" s="336"/>
      <c r="M78" s="336"/>
      <c r="N78" s="47"/>
      <c r="O78" s="45"/>
      <c r="P78" s="47"/>
      <c r="Q78" s="57"/>
      <c r="R78" s="60"/>
    </row>
    <row r="79" spans="1:18" x14ac:dyDescent="0.3">
      <c r="A79" s="12"/>
      <c r="B79" s="39"/>
      <c r="C79" s="12"/>
      <c r="D79" s="12"/>
      <c r="E79" s="45"/>
      <c r="F79" s="46"/>
      <c r="G79" s="45"/>
      <c r="H79" s="47"/>
      <c r="I79" s="48"/>
      <c r="J79" s="336" t="s">
        <v>99</v>
      </c>
      <c r="K79" s="336"/>
      <c r="L79" s="336"/>
      <c r="M79" s="336"/>
      <c r="N79" s="47"/>
      <c r="O79" s="45"/>
      <c r="P79" s="47"/>
      <c r="Q79" s="57"/>
    </row>
    <row r="80" spans="1:18" x14ac:dyDescent="0.3">
      <c r="A80" s="12"/>
      <c r="B80" s="39"/>
      <c r="C80" s="12"/>
      <c r="D80" s="12"/>
      <c r="E80" s="45"/>
      <c r="F80" s="46"/>
      <c r="G80" s="45"/>
      <c r="H80" s="47"/>
      <c r="I80" s="48"/>
      <c r="J80" s="336" t="s">
        <v>100</v>
      </c>
      <c r="K80" s="336"/>
      <c r="L80" s="336"/>
      <c r="M80" s="336"/>
      <c r="N80" s="47"/>
      <c r="O80" s="45"/>
      <c r="P80" s="47"/>
      <c r="Q80" s="57"/>
    </row>
    <row r="81" spans="1:17" x14ac:dyDescent="0.3">
      <c r="A81" s="12"/>
      <c r="B81" s="39"/>
      <c r="C81" s="12"/>
      <c r="D81" s="12"/>
      <c r="E81" s="45"/>
      <c r="F81" s="46"/>
      <c r="G81" s="45"/>
      <c r="H81" s="47"/>
      <c r="I81" s="48"/>
      <c r="J81" s="45"/>
      <c r="K81" s="47"/>
      <c r="L81" s="48"/>
      <c r="M81" s="45"/>
      <c r="N81" s="47"/>
      <c r="O81" s="45"/>
      <c r="P81" s="47"/>
      <c r="Q81" s="57"/>
    </row>
    <row r="82" spans="1:17" ht="16.2" thickBot="1" x14ac:dyDescent="0.35">
      <c r="A82" s="12"/>
      <c r="B82" s="40"/>
      <c r="C82" s="41"/>
      <c r="D82" s="41"/>
      <c r="E82" s="61"/>
      <c r="F82" s="62"/>
      <c r="G82" s="61"/>
      <c r="H82" s="63"/>
      <c r="I82" s="64"/>
      <c r="J82" s="61"/>
      <c r="K82" s="63"/>
      <c r="L82" s="64"/>
      <c r="M82" s="61"/>
      <c r="N82" s="63"/>
      <c r="O82" s="61"/>
      <c r="P82" s="63"/>
      <c r="Q82" s="65"/>
    </row>
    <row r="83" spans="1:17" ht="6" customHeight="1" x14ac:dyDescent="0.3">
      <c r="A83" s="12"/>
      <c r="B83" s="12"/>
      <c r="C83" s="12"/>
      <c r="D83" s="12"/>
      <c r="E83" s="45"/>
      <c r="F83" s="46"/>
      <c r="G83" s="45"/>
      <c r="H83" s="47"/>
      <c r="I83" s="48"/>
      <c r="J83" s="45"/>
      <c r="K83" s="47"/>
      <c r="L83" s="48"/>
      <c r="M83" s="45"/>
      <c r="N83" s="47"/>
      <c r="O83" s="45"/>
      <c r="P83" s="47"/>
      <c r="Q83" s="47"/>
    </row>
  </sheetData>
  <mergeCells count="28">
    <mergeCell ref="B69:F69"/>
    <mergeCell ref="I69:L69"/>
    <mergeCell ref="E75:F75"/>
    <mergeCell ref="E74:F74"/>
    <mergeCell ref="G5:I5"/>
    <mergeCell ref="J5:M5"/>
    <mergeCell ref="B68:I68"/>
    <mergeCell ref="K68:P68"/>
    <mergeCell ref="B7:H7"/>
    <mergeCell ref="I7:K7"/>
    <mergeCell ref="L7:N7"/>
    <mergeCell ref="O7:P7"/>
    <mergeCell ref="J80:M80"/>
    <mergeCell ref="J79:M79"/>
    <mergeCell ref="J78:M78"/>
    <mergeCell ref="J77:M77"/>
    <mergeCell ref="J76:M76"/>
    <mergeCell ref="B4:C4"/>
    <mergeCell ref="B3:C3"/>
    <mergeCell ref="J3:M3"/>
    <mergeCell ref="B6:Q6"/>
    <mergeCell ref="J2:M2"/>
    <mergeCell ref="J4:M4"/>
    <mergeCell ref="B2:C2"/>
    <mergeCell ref="B5:C5"/>
    <mergeCell ref="D2:I2"/>
    <mergeCell ref="D3:I3"/>
    <mergeCell ref="G4:I4"/>
  </mergeCells>
  <printOptions horizontalCentered="1"/>
  <pageMargins left="0.11811023622047245" right="0.11811023622047245" top="0.78740157480314965" bottom="0.39370078740157483" header="0.39370078740157483" footer="0.11811023622047245"/>
  <pageSetup paperSize="9" scale="58" fitToHeight="0" orientation="landscape" horizontalDpi="0" verticalDpi="0" r:id="rId1"/>
  <headerFooter>
    <oddHeader>&amp;L&amp;G&amp;C&amp;"-,Negrito"BOLETIM DE MEDIÇÃO &amp;R&amp;P</oddHeader>
    <oddFooter>&amp;CRua João Mari, 55 - Centro - CEP 89.895-000 - Riqueza/SC
CNPJ: 95.988.309/0001-48 -FONE/FAX: 0**49 3675-3200
e-mail: engenharia@riqueza.sc.gov.br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sqref="A1:XFD1048576"/>
    </sheetView>
  </sheetViews>
  <sheetFormatPr defaultRowHeight="14.4" x14ac:dyDescent="0.3"/>
  <sheetData>
    <row r="1" spans="1:15" x14ac:dyDescent="0.3">
      <c r="A1" s="373" t="s">
        <v>133</v>
      </c>
      <c r="B1" s="374"/>
      <c r="C1" s="374"/>
      <c r="D1" s="374"/>
      <c r="E1" s="374"/>
      <c r="F1" s="374"/>
      <c r="G1" s="374"/>
      <c r="H1" s="374"/>
      <c r="I1" s="374"/>
      <c r="J1" s="375"/>
    </row>
    <row r="2" spans="1:15" x14ac:dyDescent="0.3">
      <c r="A2" s="357" t="s">
        <v>134</v>
      </c>
      <c r="B2" s="316"/>
      <c r="C2" s="316"/>
      <c r="D2" s="316"/>
      <c r="E2" s="316"/>
      <c r="F2" s="316"/>
      <c r="G2" s="316"/>
      <c r="H2" s="316"/>
      <c r="I2" s="316"/>
      <c r="J2" s="317"/>
    </row>
    <row r="3" spans="1:15" x14ac:dyDescent="0.3">
      <c r="A3" s="357" t="s">
        <v>135</v>
      </c>
      <c r="B3" s="316"/>
      <c r="C3" s="316"/>
      <c r="D3" s="316"/>
      <c r="E3" s="316"/>
      <c r="F3" s="316"/>
      <c r="G3" s="316"/>
      <c r="H3" s="316"/>
      <c r="I3" s="316"/>
      <c r="J3" s="317"/>
    </row>
    <row r="4" spans="1:15" x14ac:dyDescent="0.3">
      <c r="A4" s="357" t="s">
        <v>137</v>
      </c>
      <c r="B4" s="316"/>
      <c r="C4" s="316"/>
      <c r="D4" s="316"/>
      <c r="E4" s="316"/>
      <c r="F4" s="316"/>
      <c r="G4" s="316"/>
      <c r="H4" s="316"/>
      <c r="I4" s="316"/>
      <c r="J4" s="317"/>
    </row>
    <row r="5" spans="1:15" x14ac:dyDescent="0.3">
      <c r="A5" s="370" t="s">
        <v>136</v>
      </c>
      <c r="B5" s="371"/>
      <c r="C5" s="371"/>
      <c r="D5" s="371"/>
      <c r="E5" s="371"/>
      <c r="F5" s="371" t="s">
        <v>139</v>
      </c>
      <c r="G5" s="371"/>
      <c r="H5" s="371"/>
      <c r="I5" s="371"/>
      <c r="J5" s="376"/>
    </row>
    <row r="6" spans="1:15" x14ac:dyDescent="0.3">
      <c r="A6" s="370"/>
      <c r="B6" s="371"/>
      <c r="C6" s="371"/>
      <c r="D6" s="371"/>
      <c r="E6" s="371"/>
      <c r="F6" s="371"/>
      <c r="G6" s="371"/>
      <c r="H6" s="371"/>
      <c r="I6" s="371"/>
      <c r="J6" s="376"/>
    </row>
    <row r="7" spans="1:15" x14ac:dyDescent="0.3">
      <c r="A7" s="370" t="s">
        <v>138</v>
      </c>
      <c r="B7" s="371"/>
      <c r="C7" s="371"/>
      <c r="D7" s="371"/>
      <c r="E7" s="371"/>
      <c r="F7" s="371" t="s">
        <v>140</v>
      </c>
      <c r="G7" s="371"/>
      <c r="H7" s="371"/>
      <c r="I7" s="371"/>
      <c r="J7" s="376"/>
    </row>
    <row r="8" spans="1:15" x14ac:dyDescent="0.3">
      <c r="A8" s="370"/>
      <c r="B8" s="371"/>
      <c r="C8" s="371"/>
      <c r="D8" s="371"/>
      <c r="E8" s="371"/>
      <c r="F8" s="371"/>
      <c r="G8" s="371"/>
      <c r="H8" s="371"/>
      <c r="I8" s="371"/>
      <c r="J8" s="376"/>
    </row>
    <row r="9" spans="1:15" x14ac:dyDescent="0.3">
      <c r="A9" s="357" t="s">
        <v>141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5" x14ac:dyDescent="0.3">
      <c r="A10" s="370" t="s">
        <v>142</v>
      </c>
      <c r="B10" s="371"/>
      <c r="C10" s="372" t="s">
        <v>143</v>
      </c>
      <c r="D10" s="372"/>
      <c r="E10" s="316" t="s">
        <v>153</v>
      </c>
      <c r="F10" s="316"/>
      <c r="G10" s="316"/>
      <c r="H10" s="316"/>
      <c r="I10" s="316"/>
      <c r="J10" s="317"/>
      <c r="K10" s="97"/>
      <c r="L10" s="97"/>
      <c r="M10" s="97"/>
      <c r="N10" s="97"/>
      <c r="O10" s="97"/>
    </row>
    <row r="11" spans="1:15" x14ac:dyDescent="0.3">
      <c r="A11" s="370"/>
      <c r="B11" s="371"/>
      <c r="C11" s="372"/>
      <c r="D11" s="372"/>
      <c r="E11" s="316"/>
      <c r="F11" s="316"/>
      <c r="G11" s="316"/>
      <c r="H11" s="316"/>
      <c r="I11" s="316"/>
      <c r="J11" s="317"/>
      <c r="K11" s="97"/>
      <c r="L11" s="97"/>
      <c r="M11" s="97"/>
      <c r="N11" s="97"/>
      <c r="O11" s="97"/>
    </row>
    <row r="12" spans="1:15" x14ac:dyDescent="0.3">
      <c r="A12" s="357" t="s">
        <v>158</v>
      </c>
      <c r="B12" s="316"/>
      <c r="C12" s="316"/>
      <c r="D12" s="316"/>
      <c r="E12" s="316"/>
      <c r="F12" s="316"/>
      <c r="G12" s="316"/>
      <c r="H12" s="316"/>
      <c r="I12" s="316"/>
      <c r="J12" s="317"/>
    </row>
    <row r="13" spans="1:15" x14ac:dyDescent="0.3">
      <c r="A13" s="367" t="s">
        <v>159</v>
      </c>
      <c r="B13" s="368"/>
      <c r="C13" s="368"/>
      <c r="D13" s="368"/>
      <c r="E13" s="368"/>
      <c r="F13" s="368"/>
      <c r="G13" s="368"/>
      <c r="H13" s="368"/>
      <c r="I13" s="368"/>
      <c r="J13" s="369"/>
    </row>
    <row r="14" spans="1:15" x14ac:dyDescent="0.3">
      <c r="A14" s="367"/>
      <c r="B14" s="368"/>
      <c r="C14" s="368"/>
      <c r="D14" s="368"/>
      <c r="E14" s="368"/>
      <c r="F14" s="368"/>
      <c r="G14" s="368"/>
      <c r="H14" s="368"/>
      <c r="I14" s="368"/>
      <c r="J14" s="369"/>
    </row>
    <row r="15" spans="1:15" x14ac:dyDescent="0.3">
      <c r="A15" s="367"/>
      <c r="B15" s="368"/>
      <c r="C15" s="368"/>
      <c r="D15" s="368"/>
      <c r="E15" s="368"/>
      <c r="F15" s="368"/>
      <c r="G15" s="368"/>
      <c r="H15" s="368"/>
      <c r="I15" s="368"/>
      <c r="J15" s="369"/>
    </row>
    <row r="16" spans="1:15" x14ac:dyDescent="0.3">
      <c r="A16" s="358" t="s">
        <v>144</v>
      </c>
      <c r="B16" s="359"/>
      <c r="C16" s="359"/>
      <c r="D16" s="359"/>
      <c r="E16" s="359"/>
      <c r="F16" s="359"/>
      <c r="G16" s="359"/>
      <c r="H16" s="359"/>
      <c r="I16" s="359"/>
      <c r="J16" s="360"/>
    </row>
    <row r="17" spans="1:10" x14ac:dyDescent="0.3">
      <c r="A17" s="5"/>
      <c r="B17" s="3"/>
      <c r="C17" s="3"/>
      <c r="D17" s="3"/>
      <c r="E17" s="3"/>
      <c r="F17" s="3"/>
      <c r="G17" s="3"/>
      <c r="H17" s="3"/>
      <c r="I17" s="3"/>
      <c r="J17" s="9"/>
    </row>
    <row r="18" spans="1:10" x14ac:dyDescent="0.3">
      <c r="A18" s="5"/>
      <c r="B18" s="3"/>
      <c r="C18" s="3"/>
      <c r="D18" s="3"/>
      <c r="E18" s="3"/>
      <c r="F18" s="3"/>
      <c r="G18" s="3"/>
      <c r="H18" s="3"/>
      <c r="I18" s="3"/>
      <c r="J18" s="9"/>
    </row>
    <row r="19" spans="1:10" x14ac:dyDescent="0.3">
      <c r="A19" s="5"/>
      <c r="B19" s="3"/>
      <c r="C19" s="3"/>
      <c r="D19" s="3"/>
      <c r="E19" s="3"/>
      <c r="F19" s="3"/>
      <c r="G19" s="3"/>
      <c r="H19" s="3"/>
      <c r="I19" s="3"/>
      <c r="J19" s="9"/>
    </row>
    <row r="20" spans="1:10" x14ac:dyDescent="0.3">
      <c r="A20" s="5"/>
      <c r="B20" s="3"/>
      <c r="C20" s="3"/>
      <c r="D20" s="3"/>
      <c r="E20" s="3"/>
      <c r="F20" s="3"/>
      <c r="G20" s="3"/>
      <c r="H20" s="3"/>
      <c r="I20" s="3"/>
      <c r="J20" s="9"/>
    </row>
    <row r="21" spans="1:10" x14ac:dyDescent="0.3">
      <c r="A21" s="354" t="s">
        <v>162</v>
      </c>
      <c r="B21" s="355"/>
      <c r="C21" s="355" t="s">
        <v>145</v>
      </c>
      <c r="D21" s="355"/>
      <c r="E21" s="355" t="s">
        <v>146</v>
      </c>
      <c r="F21" s="355"/>
      <c r="G21" s="355" t="s">
        <v>147</v>
      </c>
      <c r="H21" s="355"/>
      <c r="I21" s="355" t="s">
        <v>160</v>
      </c>
      <c r="J21" s="356"/>
    </row>
    <row r="22" spans="1:10" x14ac:dyDescent="0.3">
      <c r="A22" s="354" t="s">
        <v>148</v>
      </c>
      <c r="B22" s="355"/>
      <c r="C22" s="355"/>
      <c r="D22" s="355"/>
      <c r="E22" s="355"/>
      <c r="F22" s="355"/>
      <c r="G22" s="355"/>
      <c r="H22" s="355"/>
      <c r="I22" s="355"/>
      <c r="J22" s="356"/>
    </row>
    <row r="23" spans="1:10" x14ac:dyDescent="0.3">
      <c r="A23" s="354" t="s">
        <v>149</v>
      </c>
      <c r="B23" s="355"/>
      <c r="C23" s="355"/>
      <c r="D23" s="355"/>
      <c r="E23" s="355"/>
      <c r="F23" s="355"/>
      <c r="G23" s="355"/>
      <c r="H23" s="355"/>
      <c r="I23" s="355"/>
      <c r="J23" s="356"/>
    </row>
    <row r="24" spans="1:10" x14ac:dyDescent="0.3">
      <c r="A24" s="358" t="s">
        <v>150</v>
      </c>
      <c r="B24" s="359"/>
      <c r="C24" s="359"/>
      <c r="D24" s="359"/>
      <c r="E24" s="359"/>
      <c r="F24" s="359"/>
      <c r="G24" s="359"/>
      <c r="H24" s="359"/>
      <c r="I24" s="359"/>
      <c r="J24" s="360"/>
    </row>
    <row r="25" spans="1:10" x14ac:dyDescent="0.3">
      <c r="A25" s="357" t="s">
        <v>151</v>
      </c>
      <c r="B25" s="316"/>
      <c r="C25" s="316"/>
      <c r="D25" s="316"/>
      <c r="E25" s="316"/>
      <c r="F25" s="316"/>
      <c r="G25" s="316" t="s">
        <v>152</v>
      </c>
      <c r="H25" s="316"/>
      <c r="I25" s="316"/>
      <c r="J25" s="317"/>
    </row>
    <row r="26" spans="1:10" x14ac:dyDescent="0.3">
      <c r="A26" s="354"/>
      <c r="B26" s="355"/>
      <c r="C26" s="355"/>
      <c r="D26" s="355"/>
      <c r="E26" s="355"/>
      <c r="F26" s="355"/>
      <c r="G26" s="355"/>
      <c r="H26" s="355"/>
      <c r="I26" s="355"/>
      <c r="J26" s="356"/>
    </row>
    <row r="27" spans="1:10" x14ac:dyDescent="0.3">
      <c r="A27" s="354"/>
      <c r="B27" s="355"/>
      <c r="C27" s="355"/>
      <c r="D27" s="355"/>
      <c r="E27" s="355"/>
      <c r="F27" s="355"/>
      <c r="G27" s="355"/>
      <c r="H27" s="355"/>
      <c r="I27" s="355"/>
      <c r="J27" s="356"/>
    </row>
    <row r="28" spans="1:10" x14ac:dyDescent="0.3">
      <c r="A28" s="354"/>
      <c r="B28" s="355"/>
      <c r="C28" s="355"/>
      <c r="D28" s="355"/>
      <c r="E28" s="355"/>
      <c r="F28" s="355"/>
      <c r="G28" s="355"/>
      <c r="H28" s="355"/>
      <c r="I28" s="355"/>
      <c r="J28" s="356"/>
    </row>
    <row r="29" spans="1:10" x14ac:dyDescent="0.3">
      <c r="A29" s="354"/>
      <c r="B29" s="355"/>
      <c r="C29" s="355"/>
      <c r="D29" s="355"/>
      <c r="E29" s="355"/>
      <c r="F29" s="355"/>
      <c r="G29" s="355"/>
      <c r="H29" s="355"/>
      <c r="I29" s="355"/>
      <c r="J29" s="356"/>
    </row>
    <row r="30" spans="1:10" x14ac:dyDescent="0.3">
      <c r="A30" s="354"/>
      <c r="B30" s="355"/>
      <c r="C30" s="355"/>
      <c r="D30" s="355"/>
      <c r="E30" s="355"/>
      <c r="F30" s="355"/>
      <c r="G30" s="355"/>
      <c r="H30" s="355"/>
      <c r="I30" s="355"/>
      <c r="J30" s="356"/>
    </row>
    <row r="31" spans="1:10" x14ac:dyDescent="0.3">
      <c r="A31" s="354"/>
      <c r="B31" s="355"/>
      <c r="C31" s="355"/>
      <c r="D31" s="355"/>
      <c r="E31" s="355"/>
      <c r="F31" s="355"/>
      <c r="G31" s="355"/>
      <c r="H31" s="355"/>
      <c r="I31" s="355"/>
      <c r="J31" s="356"/>
    </row>
    <row r="32" spans="1:10" x14ac:dyDescent="0.3">
      <c r="A32" s="354"/>
      <c r="B32" s="355"/>
      <c r="C32" s="355"/>
      <c r="D32" s="355"/>
      <c r="E32" s="355"/>
      <c r="F32" s="355"/>
      <c r="G32" s="355"/>
      <c r="H32" s="355"/>
      <c r="I32" s="355"/>
      <c r="J32" s="356"/>
    </row>
    <row r="33" spans="1:10" x14ac:dyDescent="0.3">
      <c r="A33" s="358" t="s">
        <v>161</v>
      </c>
      <c r="B33" s="359"/>
      <c r="C33" s="359"/>
      <c r="D33" s="359"/>
      <c r="E33" s="359"/>
      <c r="F33" s="359"/>
      <c r="G33" s="359"/>
      <c r="H33" s="359"/>
      <c r="I33" s="359"/>
      <c r="J33" s="360"/>
    </row>
    <row r="34" spans="1:10" x14ac:dyDescent="0.3">
      <c r="A34" s="357" t="s">
        <v>151</v>
      </c>
      <c r="B34" s="316"/>
      <c r="C34" s="316"/>
      <c r="D34" s="316"/>
      <c r="E34" s="316"/>
      <c r="F34" s="316"/>
      <c r="G34" s="316" t="s">
        <v>152</v>
      </c>
      <c r="H34" s="316"/>
      <c r="I34" s="316"/>
      <c r="J34" s="317"/>
    </row>
    <row r="35" spans="1:10" x14ac:dyDescent="0.3">
      <c r="A35" s="354"/>
      <c r="B35" s="355"/>
      <c r="C35" s="355"/>
      <c r="D35" s="355"/>
      <c r="E35" s="355"/>
      <c r="F35" s="355"/>
      <c r="G35" s="355"/>
      <c r="H35" s="355"/>
      <c r="I35" s="355"/>
      <c r="J35" s="356"/>
    </row>
    <row r="36" spans="1:10" x14ac:dyDescent="0.3">
      <c r="A36" s="354"/>
      <c r="B36" s="355"/>
      <c r="C36" s="355"/>
      <c r="D36" s="355"/>
      <c r="E36" s="355"/>
      <c r="F36" s="355"/>
      <c r="G36" s="355"/>
      <c r="H36" s="355"/>
      <c r="I36" s="355"/>
      <c r="J36" s="356"/>
    </row>
    <row r="37" spans="1:10" x14ac:dyDescent="0.3">
      <c r="A37" s="354"/>
      <c r="B37" s="355"/>
      <c r="C37" s="355"/>
      <c r="D37" s="355"/>
      <c r="E37" s="355"/>
      <c r="F37" s="355"/>
      <c r="G37" s="355"/>
      <c r="H37" s="355"/>
      <c r="I37" s="355"/>
      <c r="J37" s="356"/>
    </row>
    <row r="38" spans="1:10" x14ac:dyDescent="0.3">
      <c r="A38" s="354"/>
      <c r="B38" s="355"/>
      <c r="C38" s="355"/>
      <c r="D38" s="355"/>
      <c r="E38" s="355"/>
      <c r="F38" s="355"/>
      <c r="G38" s="355"/>
      <c r="H38" s="355"/>
      <c r="I38" s="355"/>
      <c r="J38" s="356"/>
    </row>
    <row r="39" spans="1:10" x14ac:dyDescent="0.3">
      <c r="A39" s="354"/>
      <c r="B39" s="355"/>
      <c r="C39" s="355"/>
      <c r="D39" s="355"/>
      <c r="E39" s="355"/>
      <c r="F39" s="355"/>
      <c r="G39" s="355"/>
      <c r="H39" s="355"/>
      <c r="I39" s="355"/>
      <c r="J39" s="356"/>
    </row>
    <row r="40" spans="1:10" x14ac:dyDescent="0.3">
      <c r="A40" s="354"/>
      <c r="B40" s="355"/>
      <c r="C40" s="355"/>
      <c r="D40" s="355"/>
      <c r="E40" s="355"/>
      <c r="F40" s="355"/>
      <c r="G40" s="355"/>
      <c r="H40" s="355"/>
      <c r="I40" s="355"/>
      <c r="J40" s="356"/>
    </row>
    <row r="41" spans="1:10" x14ac:dyDescent="0.3">
      <c r="A41" s="354"/>
      <c r="B41" s="355"/>
      <c r="C41" s="355"/>
      <c r="D41" s="355"/>
      <c r="E41" s="355"/>
      <c r="F41" s="355"/>
      <c r="G41" s="355"/>
      <c r="H41" s="355"/>
      <c r="I41" s="355"/>
      <c r="J41" s="356"/>
    </row>
    <row r="42" spans="1:10" x14ac:dyDescent="0.3">
      <c r="A42" s="358" t="s">
        <v>155</v>
      </c>
      <c r="B42" s="359"/>
      <c r="C42" s="359"/>
      <c r="D42" s="359"/>
      <c r="E42" s="359"/>
      <c r="F42" s="359"/>
      <c r="G42" s="359"/>
      <c r="H42" s="359"/>
      <c r="I42" s="359"/>
      <c r="J42" s="360"/>
    </row>
    <row r="43" spans="1:10" x14ac:dyDescent="0.3">
      <c r="A43" s="357" t="s">
        <v>151</v>
      </c>
      <c r="B43" s="316"/>
      <c r="C43" s="316"/>
      <c r="D43" s="316"/>
      <c r="E43" s="316"/>
      <c r="F43" s="316"/>
      <c r="G43" s="316"/>
      <c r="H43" s="316"/>
      <c r="I43" s="316" t="s">
        <v>156</v>
      </c>
      <c r="J43" s="317"/>
    </row>
    <row r="44" spans="1:10" x14ac:dyDescent="0.3">
      <c r="A44" s="354"/>
      <c r="B44" s="355"/>
      <c r="C44" s="355"/>
      <c r="D44" s="355"/>
      <c r="E44" s="355"/>
      <c r="F44" s="355"/>
      <c r="G44" s="355"/>
      <c r="H44" s="355"/>
      <c r="I44" s="355"/>
      <c r="J44" s="356"/>
    </row>
    <row r="45" spans="1:10" x14ac:dyDescent="0.3">
      <c r="A45" s="354"/>
      <c r="B45" s="355"/>
      <c r="C45" s="355"/>
      <c r="D45" s="355"/>
      <c r="E45" s="355"/>
      <c r="F45" s="355"/>
      <c r="G45" s="355"/>
      <c r="H45" s="355"/>
      <c r="I45" s="355"/>
      <c r="J45" s="356"/>
    </row>
    <row r="46" spans="1:10" x14ac:dyDescent="0.3">
      <c r="A46" s="354"/>
      <c r="B46" s="355"/>
      <c r="C46" s="355"/>
      <c r="D46" s="355"/>
      <c r="E46" s="355"/>
      <c r="F46" s="355"/>
      <c r="G46" s="355"/>
      <c r="H46" s="355"/>
      <c r="I46" s="355"/>
      <c r="J46" s="356"/>
    </row>
    <row r="47" spans="1:10" x14ac:dyDescent="0.3">
      <c r="A47" s="354"/>
      <c r="B47" s="355"/>
      <c r="C47" s="355"/>
      <c r="D47" s="355"/>
      <c r="E47" s="355"/>
      <c r="F47" s="355"/>
      <c r="G47" s="355"/>
      <c r="H47" s="355"/>
      <c r="I47" s="355"/>
      <c r="J47" s="356"/>
    </row>
    <row r="48" spans="1:10" x14ac:dyDescent="0.3">
      <c r="A48" s="354"/>
      <c r="B48" s="355"/>
      <c r="C48" s="355"/>
      <c r="D48" s="355"/>
      <c r="E48" s="355"/>
      <c r="F48" s="355"/>
      <c r="G48" s="355"/>
      <c r="H48" s="355"/>
      <c r="I48" s="355"/>
      <c r="J48" s="356"/>
    </row>
    <row r="49" spans="1:10" x14ac:dyDescent="0.3">
      <c r="A49" s="361" t="s">
        <v>154</v>
      </c>
      <c r="B49" s="362"/>
      <c r="C49" s="362"/>
      <c r="D49" s="362"/>
      <c r="E49" s="362"/>
      <c r="F49" s="362"/>
      <c r="G49" s="362"/>
      <c r="H49" s="362"/>
      <c r="I49" s="362"/>
      <c r="J49" s="363"/>
    </row>
    <row r="50" spans="1:10" ht="15" thickBot="1" x14ac:dyDescent="0.35">
      <c r="A50" s="364" t="s">
        <v>157</v>
      </c>
      <c r="B50" s="365"/>
      <c r="C50" s="365"/>
      <c r="D50" s="365"/>
      <c r="E50" s="365"/>
      <c r="F50" s="365"/>
      <c r="G50" s="365"/>
      <c r="H50" s="365"/>
      <c r="I50" s="365"/>
      <c r="J50" s="366"/>
    </row>
  </sheetData>
  <mergeCells count="79">
    <mergeCell ref="A1:J1"/>
    <mergeCell ref="A3:J3"/>
    <mergeCell ref="A2:J2"/>
    <mergeCell ref="A4:J4"/>
    <mergeCell ref="A9:J9"/>
    <mergeCell ref="A5:E6"/>
    <mergeCell ref="A7:E8"/>
    <mergeCell ref="F5:J6"/>
    <mergeCell ref="F7:J8"/>
    <mergeCell ref="E10:J11"/>
    <mergeCell ref="A12:J12"/>
    <mergeCell ref="A13:J15"/>
    <mergeCell ref="A16:J16"/>
    <mergeCell ref="A10:B11"/>
    <mergeCell ref="C10:D11"/>
    <mergeCell ref="G25:J25"/>
    <mergeCell ref="A25:F25"/>
    <mergeCell ref="C21:D21"/>
    <mergeCell ref="E21:F21"/>
    <mergeCell ref="G21:H21"/>
    <mergeCell ref="I21:J21"/>
    <mergeCell ref="A22:B22"/>
    <mergeCell ref="A23:B23"/>
    <mergeCell ref="C22:D22"/>
    <mergeCell ref="C23:D23"/>
    <mergeCell ref="E23:F23"/>
    <mergeCell ref="E22:F22"/>
    <mergeCell ref="G23:H23"/>
    <mergeCell ref="G22:H22"/>
    <mergeCell ref="I22:J22"/>
    <mergeCell ref="I23:J23"/>
    <mergeCell ref="A24:J24"/>
    <mergeCell ref="A49:J49"/>
    <mergeCell ref="A50:J50"/>
    <mergeCell ref="A42:J42"/>
    <mergeCell ref="I43:J43"/>
    <mergeCell ref="G34:J34"/>
    <mergeCell ref="G40:J40"/>
    <mergeCell ref="G32:J32"/>
    <mergeCell ref="A26:F26"/>
    <mergeCell ref="A27:F27"/>
    <mergeCell ref="A28:F28"/>
    <mergeCell ref="A29:F29"/>
    <mergeCell ref="A30:F30"/>
    <mergeCell ref="A31:F31"/>
    <mergeCell ref="A32:F32"/>
    <mergeCell ref="G26:J26"/>
    <mergeCell ref="G27:J27"/>
    <mergeCell ref="G28:J28"/>
    <mergeCell ref="G29:J29"/>
    <mergeCell ref="G30:J30"/>
    <mergeCell ref="G31:J31"/>
    <mergeCell ref="A33:J33"/>
    <mergeCell ref="G35:J35"/>
    <mergeCell ref="G36:J36"/>
    <mergeCell ref="G37:J37"/>
    <mergeCell ref="G38:J38"/>
    <mergeCell ref="A36:F36"/>
    <mergeCell ref="G39:J39"/>
    <mergeCell ref="A37:F37"/>
    <mergeCell ref="A38:F38"/>
    <mergeCell ref="A39:F39"/>
    <mergeCell ref="A40:F40"/>
    <mergeCell ref="A41:F41"/>
    <mergeCell ref="A48:H48"/>
    <mergeCell ref="A21:B21"/>
    <mergeCell ref="I44:J44"/>
    <mergeCell ref="I45:J45"/>
    <mergeCell ref="I46:J46"/>
    <mergeCell ref="I47:J47"/>
    <mergeCell ref="I48:J48"/>
    <mergeCell ref="A43:H43"/>
    <mergeCell ref="A44:H44"/>
    <mergeCell ref="A45:H45"/>
    <mergeCell ref="A46:H46"/>
    <mergeCell ref="A47:H47"/>
    <mergeCell ref="G41:J41"/>
    <mergeCell ref="A34:F34"/>
    <mergeCell ref="A35:F35"/>
  </mergeCells>
  <pageMargins left="0.51181102362204722" right="0.51181102362204722" top="0.98425196850393704" bottom="0.59055118110236227" header="0.51181102362204722" footer="0.11811023622047245"/>
  <pageSetup paperSize="9" orientation="portrait" horizontalDpi="0" verticalDpi="0" r:id="rId1"/>
  <headerFooter>
    <oddHeader>&amp;L&amp;G</oddHeader>
    <oddFooter>&amp;C&amp;10Rua João Mari, 55 - Centro - CEP 89.895-000 - Riqueza/SC
CNPJ: 95.988.309/0001-48 -FONE/FAX: 0**49 3675-3200
e-mail: engenharia@riqueza.sc.gov.br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Orçamento</vt:lpstr>
      <vt:lpstr>Curva ABC</vt:lpstr>
      <vt:lpstr>Quantidade</vt:lpstr>
      <vt:lpstr>Composição </vt:lpstr>
      <vt:lpstr>Cronograma</vt:lpstr>
      <vt:lpstr>Medição</vt:lpstr>
      <vt:lpstr>Diário de Obras</vt:lpstr>
      <vt:lpstr>Cronograma!Area_de_impressao</vt:lpstr>
      <vt:lpstr>Medição!Area_de_impressao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2017-09-25T12:46:02Z</cp:lastPrinted>
  <dcterms:created xsi:type="dcterms:W3CDTF">2015-04-22T18:33:02Z</dcterms:created>
  <dcterms:modified xsi:type="dcterms:W3CDTF">2017-09-29T17:32:58Z</dcterms:modified>
</cp:coreProperties>
</file>